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KNFS001\home$\NMu0303.10328\Desktop\Onco revalidatie\"/>
    </mc:Choice>
  </mc:AlternateContent>
  <bookViews>
    <workbookView xWindow="0" yWindow="45" windowWidth="15195" windowHeight="8445" tabRatio="785"/>
  </bookViews>
  <sheets>
    <sheet name="invulblad MVI-20" sheetId="1" r:id="rId1"/>
    <sheet name="Domeinscores (kankersurvivors)" sheetId="3" r:id="rId2"/>
    <sheet name="Domeinscores (ref gez man)" sheetId="4" r:id="rId3"/>
    <sheet name="Domeinscores (ref gez vr)" sheetId="6" r:id="rId4"/>
    <sheet name="HERCODERING" sheetId="2" state="hidden" r:id="rId5"/>
  </sheets>
  <calcPr calcId="162913"/>
</workbook>
</file>

<file path=xl/calcChain.xml><?xml version="1.0" encoding="utf-8"?>
<calcChain xmlns="http://schemas.openxmlformats.org/spreadsheetml/2006/main">
  <c r="B5" i="2" l="1"/>
  <c r="D5" i="2" s="1"/>
  <c r="B10" i="2"/>
  <c r="D10" i="2" s="1"/>
  <c r="B16" i="2"/>
  <c r="D16" i="2" s="1"/>
  <c r="B19" i="2"/>
  <c r="D19" i="2" s="1"/>
  <c r="B2" i="2"/>
  <c r="D2" i="2" s="1"/>
  <c r="B6" i="2"/>
  <c r="D6" i="2" s="1"/>
  <c r="B13" i="2"/>
  <c r="D13" i="2" s="1"/>
  <c r="B17" i="2"/>
  <c r="D17" i="2" s="1"/>
  <c r="B3" i="2"/>
  <c r="D3" i="2" s="1"/>
  <c r="B9" i="2"/>
  <c r="D9" i="2" s="1"/>
  <c r="B15" i="2"/>
  <c r="D15" i="2" s="1"/>
  <c r="B21" i="2"/>
  <c r="D21" i="2" s="1"/>
  <c r="B4" i="2"/>
  <c r="D4" i="2" s="1"/>
  <c r="B7" i="2"/>
  <c r="D7" i="2" s="1"/>
  <c r="B11" i="2"/>
  <c r="D11" i="2" s="1"/>
  <c r="B18" i="2"/>
  <c r="D18" i="2" s="1"/>
  <c r="B8" i="2"/>
  <c r="D8" i="2" s="1"/>
  <c r="B12" i="2"/>
  <c r="D12" i="2" s="1"/>
  <c r="B14" i="2"/>
  <c r="D14" i="2" s="1"/>
  <c r="B20" i="2"/>
  <c r="D20" i="2" s="1"/>
  <c r="G2" i="2" l="1"/>
  <c r="B3" i="6" s="1"/>
  <c r="G6" i="2"/>
  <c r="B7" i="4" s="1"/>
  <c r="G4" i="2"/>
  <c r="B5" i="4" s="1"/>
  <c r="G3" i="2"/>
  <c r="B4" i="6" s="1"/>
  <c r="G5" i="2"/>
  <c r="B3" i="3" l="1"/>
  <c r="C3" i="3" s="1"/>
  <c r="D3" i="3" s="1"/>
  <c r="B5" i="3"/>
  <c r="C5" i="3" s="1"/>
  <c r="D5" i="3" s="1"/>
  <c r="B5" i="6"/>
  <c r="B7" i="6"/>
  <c r="B4" i="4"/>
  <c r="B3" i="4"/>
  <c r="B4" i="3"/>
  <c r="C4" i="3" s="1"/>
  <c r="D4" i="3" s="1"/>
  <c r="B7" i="3"/>
  <c r="C7" i="3" s="1"/>
  <c r="D7" i="3" s="1"/>
  <c r="C3" i="6"/>
  <c r="D3" i="6" s="1"/>
  <c r="C17" i="6"/>
  <c r="D17" i="6" s="1"/>
  <c r="C10" i="6"/>
  <c r="D10" i="6" s="1"/>
  <c r="C5" i="6"/>
  <c r="D5" i="6" s="1"/>
  <c r="C12" i="6"/>
  <c r="D12" i="6" s="1"/>
  <c r="C19" i="6"/>
  <c r="D19" i="6" s="1"/>
  <c r="C21" i="6"/>
  <c r="D21" i="6" s="1"/>
  <c r="C14" i="6"/>
  <c r="D14" i="6" s="1"/>
  <c r="C7" i="6"/>
  <c r="D7" i="6" s="1"/>
  <c r="C19" i="4"/>
  <c r="D19" i="4" s="1"/>
  <c r="C12" i="4"/>
  <c r="D12" i="4" s="1"/>
  <c r="C5" i="4"/>
  <c r="D5" i="4" s="1"/>
  <c r="C11" i="4"/>
  <c r="D11" i="4" s="1"/>
  <c r="C18" i="4"/>
  <c r="D18" i="4" s="1"/>
  <c r="C4" i="4"/>
  <c r="D4" i="4" s="1"/>
  <c r="B6" i="6"/>
  <c r="B6" i="3"/>
  <c r="C6" i="3" s="1"/>
  <c r="D6" i="3" s="1"/>
  <c r="B6" i="4"/>
  <c r="C21" i="4"/>
  <c r="D21" i="4" s="1"/>
  <c r="C14" i="4"/>
  <c r="D14" i="4" s="1"/>
  <c r="C7" i="4"/>
  <c r="D7" i="4" s="1"/>
  <c r="C18" i="6"/>
  <c r="D18" i="6" s="1"/>
  <c r="C11" i="6"/>
  <c r="D11" i="6" s="1"/>
  <c r="C4" i="6"/>
  <c r="D4" i="6" s="1"/>
  <c r="C17" i="4"/>
  <c r="D17" i="4" s="1"/>
  <c r="C3" i="4"/>
  <c r="D3" i="4" s="1"/>
  <c r="C10" i="4"/>
  <c r="D10" i="4" s="1"/>
  <c r="C20" i="6" l="1"/>
  <c r="D20" i="6" s="1"/>
  <c r="C6" i="6"/>
  <c r="D6" i="6" s="1"/>
  <c r="C13" i="6"/>
  <c r="D13" i="6" s="1"/>
  <c r="C20" i="4"/>
  <c r="D20" i="4" s="1"/>
  <c r="C6" i="4"/>
  <c r="D6" i="4" s="1"/>
  <c r="C13" i="4"/>
  <c r="D13" i="4" s="1"/>
</calcChain>
</file>

<file path=xl/sharedStrings.xml><?xml version="1.0" encoding="utf-8"?>
<sst xmlns="http://schemas.openxmlformats.org/spreadsheetml/2006/main" count="122" uniqueCount="35">
  <si>
    <t>VRAAG</t>
  </si>
  <si>
    <t>SCORE</t>
  </si>
  <si>
    <t>HERCODERING</t>
  </si>
  <si>
    <t>algemene vermoeidheid</t>
  </si>
  <si>
    <t>fysieke vermoeidheid</t>
  </si>
  <si>
    <t>verminderde activiteit</t>
  </si>
  <si>
    <t>verminderde motivatie</t>
  </si>
  <si>
    <t>mentale vermoeidheid</t>
  </si>
  <si>
    <t>DOMEIN</t>
  </si>
  <si>
    <t>DOMEINSCORE</t>
  </si>
  <si>
    <t>Z score</t>
  </si>
  <si>
    <t>Toelichting</t>
  </si>
  <si>
    <t>Oranje= de score is matig hoger dan het gemiddelde van de referentiegroep.</t>
  </si>
  <si>
    <t>Rood  = de score is opvallend hoger dan het gemiddelde van de referentiegroep.</t>
  </si>
  <si>
    <t>Z  score</t>
  </si>
  <si>
    <t>vraag</t>
  </si>
  <si>
    <t>Gebruik van deze scoringstool wordt alleen aanbevolen voor mensen die geschoold zijn in het gebruik van de MVI.</t>
  </si>
  <si>
    <t xml:space="preserve">De werkbladen zijn voor eigen gebruik vervaardigd. De gebruikte kleurcodes zijn slechts indicatief. </t>
  </si>
  <si>
    <t xml:space="preserve">worden afgelezen, en worden vergeleken met de normgroepen. </t>
  </si>
  <si>
    <t>Instructie</t>
  </si>
  <si>
    <t>Disclaimer</t>
  </si>
  <si>
    <r>
      <t xml:space="preserve">Groen = de score is gemiddeld </t>
    </r>
    <r>
      <rPr>
        <i/>
        <sz val="9"/>
        <rFont val="Arial"/>
        <family val="2"/>
      </rPr>
      <t>of lager</t>
    </r>
    <r>
      <rPr>
        <sz val="9"/>
        <rFont val="Arial"/>
        <family val="2"/>
      </rPr>
      <t xml:space="preserve"> dan de referentiegroep (</t>
    </r>
    <r>
      <rPr>
        <u/>
        <sz val="9"/>
        <rFont val="Arial"/>
        <family val="2"/>
      </rPr>
      <t>NB: scores kunnen  ook opvallend laag zijn</t>
    </r>
    <r>
      <rPr>
        <sz val="9"/>
        <rFont val="Arial"/>
        <family val="2"/>
      </rPr>
      <t>, dit heeft geen aparte kleur).</t>
    </r>
  </si>
  <si>
    <t>Deze tool is samengesteld in samenwerking met het NKI-AVL te Amsterdam</t>
  </si>
  <si>
    <t>% van de suvivors scoort lager op dit domein</t>
  </si>
  <si>
    <t>De kleur de kolom "Z-score" geeft een indruk van de sterkte van de verhoogde score in relatie tot de referentiegroep (kanker survivors in Duitsland):</t>
  </si>
  <si>
    <t>% van de gezonden scoort lager op dit domein</t>
  </si>
  <si>
    <t>De kleur de kolom "Z-score" geeft een indruk van de grootte van de verhoogde score in verhouding tot de referentiegroep (gezonde Duitse volwassenen):</t>
  </si>
  <si>
    <t>Normwaarden gebaseerd op Schwarz: DOI: 10.1159/000069834</t>
  </si>
  <si>
    <r>
      <t>Leeftijdscategorie:</t>
    </r>
    <r>
      <rPr>
        <b/>
        <sz val="9"/>
        <color indexed="30"/>
        <rFont val="Calibri"/>
        <family val="2"/>
      </rPr>
      <t>≤</t>
    </r>
    <r>
      <rPr>
        <b/>
        <sz val="9"/>
        <color indexed="30"/>
        <rFont val="Arial"/>
        <family val="2"/>
      </rPr>
      <t>39</t>
    </r>
  </si>
  <si>
    <t>Leeftijdscategorie: 40-59</t>
  </si>
  <si>
    <r>
      <t xml:space="preserve">Leeftijdscategorie </t>
    </r>
    <r>
      <rPr>
        <b/>
        <sz val="9"/>
        <color indexed="30"/>
        <rFont val="Calibri"/>
        <family val="2"/>
      </rPr>
      <t>≥</t>
    </r>
    <r>
      <rPr>
        <b/>
        <sz val="9"/>
        <color indexed="30"/>
        <rFont val="Arial"/>
        <family val="2"/>
      </rPr>
      <t>60</t>
    </r>
  </si>
  <si>
    <t>Normwaarden gebaseerd op Kuhnt DOI: 10,1159/000215943</t>
  </si>
  <si>
    <t xml:space="preserve">In de volgende tabbladen kunnen vervolgens de absolute scores </t>
  </si>
  <si>
    <t xml:space="preserve">Vul hiernaast de scores in voor elke vraag op de MVI. </t>
  </si>
  <si>
    <t>Scores lopen van 'Ja, dat klopt ' (=1) tot 'Nee, dat klopt niet' (=5)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</si>
</sst>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10"/>
      <color indexed="8"/>
      <name val="Tahoma"/>
      <family val="2"/>
    </font>
    <font>
      <sz val="10"/>
      <color indexed="55"/>
      <name val="Tahoma"/>
      <family val="2"/>
    </font>
    <font>
      <b/>
      <sz val="10"/>
      <color indexed="55"/>
      <name val="Tahoma"/>
      <family val="2"/>
    </font>
    <font>
      <b/>
      <sz val="9"/>
      <color indexed="40"/>
      <name val="Arial"/>
      <family val="2"/>
    </font>
    <font>
      <sz val="9"/>
      <color indexed="40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b/>
      <sz val="10"/>
      <color indexed="4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55"/>
      <name val="Arial"/>
      <family val="2"/>
    </font>
    <font>
      <b/>
      <sz val="9"/>
      <color indexed="30"/>
      <name val="Arial"/>
      <family val="2"/>
    </font>
    <font>
      <b/>
      <sz val="9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Protection="1"/>
    <xf numFmtId="0" fontId="2" fillId="0" borderId="0" xfId="0" applyFont="1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Protection="1"/>
    <xf numFmtId="0" fontId="0" fillId="0" borderId="0" xfId="0" applyAlignment="1">
      <alignment horizontal="center"/>
    </xf>
    <xf numFmtId="0" fontId="2" fillId="2" borderId="1" xfId="0" applyFont="1" applyFill="1" applyBorder="1" applyProtection="1"/>
    <xf numFmtId="0" fontId="1" fillId="2" borderId="1" xfId="0" applyFont="1" applyFill="1" applyBorder="1" applyProtection="1"/>
    <xf numFmtId="0" fontId="2" fillId="2" borderId="0" xfId="0" applyFont="1" applyFill="1" applyBorder="1" applyProtection="1"/>
    <xf numFmtId="164" fontId="2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9" fillId="2" borderId="0" xfId="0" applyFont="1" applyFill="1" applyBorder="1" applyProtection="1">
      <protection hidden="1"/>
    </xf>
    <xf numFmtId="164" fontId="9" fillId="2" borderId="0" xfId="0" applyNumberFormat="1" applyFont="1" applyFill="1" applyBorder="1" applyProtection="1"/>
    <xf numFmtId="2" fontId="9" fillId="2" borderId="0" xfId="0" applyNumberFormat="1" applyFont="1" applyFill="1" applyBorder="1" applyProtection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Protection="1"/>
    <xf numFmtId="0" fontId="11" fillId="0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right" indent="1"/>
      <protection hidden="1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13" fillId="2" borderId="0" xfId="0" applyFont="1" applyFill="1" applyBorder="1" applyProtection="1">
      <protection hidden="1"/>
    </xf>
    <xf numFmtId="0" fontId="14" fillId="2" borderId="0" xfId="0" applyFont="1" applyFill="1" applyBorder="1" applyProtection="1"/>
    <xf numFmtId="0" fontId="2" fillId="0" borderId="0" xfId="0" applyFont="1" applyFill="1" applyBorder="1" applyProtection="1">
      <protection hidden="1"/>
    </xf>
    <xf numFmtId="0" fontId="2" fillId="0" borderId="0" xfId="0" applyFont="1" applyFill="1" applyProtection="1"/>
    <xf numFmtId="0" fontId="5" fillId="3" borderId="4" xfId="0" applyFont="1" applyFill="1" applyBorder="1" applyAlignment="1" applyProtection="1">
      <alignment horizontal="right" indent="1"/>
      <protection hidden="1"/>
    </xf>
    <xf numFmtId="0" fontId="11" fillId="3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right" indent="1"/>
    </xf>
    <xf numFmtId="0" fontId="15" fillId="2" borderId="1" xfId="0" applyFont="1" applyFill="1" applyBorder="1" applyAlignment="1">
      <alignment horizontal="center"/>
    </xf>
    <xf numFmtId="0" fontId="4" fillId="2" borderId="5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5" fillId="2" borderId="1" xfId="0" applyFont="1" applyFill="1" applyBorder="1"/>
    <xf numFmtId="0" fontId="5" fillId="0" borderId="2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2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4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2" borderId="2" xfId="0" applyFont="1" applyFill="1" applyBorder="1" applyProtection="1">
      <protection hidden="1"/>
    </xf>
    <xf numFmtId="0" fontId="4" fillId="2" borderId="0" xfId="0" applyFont="1" applyFill="1" applyBorder="1" applyProtection="1"/>
    <xf numFmtId="0" fontId="4" fillId="2" borderId="0" xfId="0" applyFont="1" applyFill="1" applyBorder="1"/>
    <xf numFmtId="164" fontId="5" fillId="2" borderId="0" xfId="0" applyNumberFormat="1" applyFont="1" applyFill="1" applyBorder="1" applyProtection="1"/>
    <xf numFmtId="2" fontId="5" fillId="2" borderId="0" xfId="0" applyNumberFormat="1" applyFont="1" applyFill="1" applyBorder="1" applyProtection="1"/>
    <xf numFmtId="0" fontId="5" fillId="2" borderId="2" xfId="0" applyFont="1" applyFill="1" applyBorder="1"/>
    <xf numFmtId="164" fontId="5" fillId="2" borderId="0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ill="1" applyAlignment="1"/>
    <xf numFmtId="0" fontId="4" fillId="2" borderId="5" xfId="0" applyFont="1" applyFill="1" applyBorder="1" applyAlignment="1" applyProtection="1">
      <alignment horizontal="left"/>
    </xf>
    <xf numFmtId="0" fontId="16" fillId="4" borderId="0" xfId="0" applyFont="1" applyFill="1" applyBorder="1" applyAlignment="1" applyProtection="1">
      <alignment horizontal="left" indent="1"/>
      <protection hidden="1"/>
    </xf>
    <xf numFmtId="0" fontId="17" fillId="4" borderId="0" xfId="0" applyFont="1" applyFill="1" applyBorder="1" applyAlignment="1" applyProtection="1">
      <alignment horizontal="left" indent="1"/>
      <protection hidden="1"/>
    </xf>
    <xf numFmtId="0" fontId="18" fillId="2" borderId="2" xfId="0" applyFont="1" applyFill="1" applyBorder="1"/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</cellXfs>
  <cellStyles count="1">
    <cellStyle name="Standaard" xfId="0" builtinId="0"/>
  </cellStyles>
  <dxfs count="9"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114300</xdr:rowOff>
    </xdr:from>
    <xdr:to>
      <xdr:col>3</xdr:col>
      <xdr:colOff>3800475</xdr:colOff>
      <xdr:row>0</xdr:row>
      <xdr:rowOff>466725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7725" y="114300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114300</xdr:rowOff>
    </xdr:from>
    <xdr:to>
      <xdr:col>9</xdr:col>
      <xdr:colOff>114300</xdr:colOff>
      <xdr:row>0</xdr:row>
      <xdr:rowOff>466725</xdr:rowOff>
    </xdr:to>
    <xdr:pic>
      <xdr:nvPicPr>
        <xdr:cNvPr id="2049" name="Afbeelding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0" y="114300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104775</xdr:rowOff>
    </xdr:from>
    <xdr:to>
      <xdr:col>9</xdr:col>
      <xdr:colOff>85725</xdr:colOff>
      <xdr:row>0</xdr:row>
      <xdr:rowOff>457200</xdr:rowOff>
    </xdr:to>
    <xdr:pic>
      <xdr:nvPicPr>
        <xdr:cNvPr id="3073" name="Afbeelding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0" y="104775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104775</xdr:rowOff>
    </xdr:from>
    <xdr:to>
      <xdr:col>9</xdr:col>
      <xdr:colOff>85725</xdr:colOff>
      <xdr:row>0</xdr:row>
      <xdr:rowOff>457200</xdr:rowOff>
    </xdr:to>
    <xdr:pic>
      <xdr:nvPicPr>
        <xdr:cNvPr id="4097" name="Afbeelding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0" y="104775"/>
          <a:ext cx="1019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workbookViewId="0">
      <selection activeCell="D15" sqref="D15"/>
    </sheetView>
  </sheetViews>
  <sheetFormatPr defaultRowHeight="12.75" x14ac:dyDescent="0.2"/>
  <cols>
    <col min="1" max="1" width="12" style="7" customWidth="1"/>
    <col min="2" max="2" width="13.85546875" style="8" customWidth="1"/>
    <col min="3" max="3" width="2.28515625" style="1" customWidth="1"/>
    <col min="4" max="4" width="57.5703125" style="1" bestFit="1" customWidth="1"/>
    <col min="5" max="5" width="7" style="1" customWidth="1"/>
    <col min="6" max="6" width="1.28515625" style="1" hidden="1" customWidth="1"/>
    <col min="7" max="7" width="8.42578125" style="1" customWidth="1"/>
    <col min="8" max="8" width="10.5703125" style="1" customWidth="1"/>
    <col min="9" max="9" width="9.140625" style="1"/>
    <col min="10" max="16384" width="9.140625" style="2"/>
  </cols>
  <sheetData>
    <row r="1" spans="1:16" ht="48.75" customHeight="1" x14ac:dyDescent="0.2">
      <c r="A1" s="46" t="s">
        <v>15</v>
      </c>
      <c r="B1" s="47" t="s">
        <v>1</v>
      </c>
      <c r="C1" s="12"/>
      <c r="D1" s="34"/>
      <c r="E1" s="12"/>
      <c r="F1" s="12"/>
      <c r="G1" s="13"/>
      <c r="H1" s="13"/>
      <c r="I1" s="13"/>
      <c r="J1" s="25"/>
      <c r="K1" s="9"/>
      <c r="L1" s="9"/>
      <c r="M1" s="9"/>
      <c r="N1" s="9"/>
      <c r="O1" s="9"/>
      <c r="P1" s="9"/>
    </row>
    <row r="2" spans="1:16" x14ac:dyDescent="0.2">
      <c r="A2" s="44">
        <v>1</v>
      </c>
      <c r="B2" s="45"/>
      <c r="C2" s="31"/>
      <c r="D2" s="72" t="s">
        <v>19</v>
      </c>
      <c r="E2" s="14"/>
      <c r="F2" s="14"/>
      <c r="G2" s="15"/>
      <c r="H2" s="16"/>
      <c r="I2" s="14"/>
      <c r="J2" s="24"/>
      <c r="K2" s="9"/>
      <c r="L2" s="9"/>
      <c r="M2" s="9"/>
      <c r="N2" s="9"/>
      <c r="O2" s="9"/>
      <c r="P2" s="9"/>
    </row>
    <row r="3" spans="1:16" x14ac:dyDescent="0.2">
      <c r="A3" s="36">
        <v>2</v>
      </c>
      <c r="B3" s="35"/>
      <c r="C3" s="31"/>
      <c r="D3" s="73" t="s">
        <v>33</v>
      </c>
      <c r="E3" s="14"/>
      <c r="F3" s="14"/>
      <c r="G3" s="15"/>
      <c r="H3" s="16"/>
      <c r="I3" s="14"/>
      <c r="J3" s="24"/>
      <c r="K3" s="9"/>
      <c r="L3" s="9"/>
      <c r="M3" s="9"/>
      <c r="N3" s="9"/>
      <c r="O3" s="9"/>
      <c r="P3" s="9"/>
    </row>
    <row r="4" spans="1:16" x14ac:dyDescent="0.2">
      <c r="A4" s="44">
        <v>3</v>
      </c>
      <c r="B4" s="45"/>
      <c r="C4" s="31"/>
      <c r="D4" s="73" t="s">
        <v>34</v>
      </c>
      <c r="E4" s="14"/>
      <c r="F4" s="14"/>
      <c r="G4" s="15"/>
      <c r="H4" s="16"/>
      <c r="I4" s="14"/>
      <c r="J4" s="24"/>
      <c r="K4" s="9"/>
      <c r="L4" s="9"/>
      <c r="M4" s="9"/>
      <c r="N4" s="9"/>
      <c r="O4" s="9"/>
      <c r="P4" s="9"/>
    </row>
    <row r="5" spans="1:16" x14ac:dyDescent="0.2">
      <c r="A5" s="36">
        <v>4</v>
      </c>
      <c r="B5" s="35"/>
      <c r="C5" s="31"/>
      <c r="D5" s="73" t="s">
        <v>32</v>
      </c>
      <c r="E5" s="14"/>
      <c r="F5" s="14"/>
      <c r="G5" s="15"/>
      <c r="H5" s="16"/>
      <c r="I5" s="14"/>
      <c r="J5" s="24"/>
      <c r="K5" s="9"/>
      <c r="L5" s="9"/>
      <c r="M5" s="9"/>
      <c r="N5" s="9"/>
      <c r="O5" s="9"/>
      <c r="P5" s="9"/>
    </row>
    <row r="6" spans="1:16" x14ac:dyDescent="0.2">
      <c r="A6" s="44">
        <v>5</v>
      </c>
      <c r="B6" s="45"/>
      <c r="C6" s="31"/>
      <c r="D6" s="73" t="s">
        <v>18</v>
      </c>
      <c r="E6" s="14"/>
      <c r="F6" s="14"/>
      <c r="G6" s="15"/>
      <c r="H6" s="16"/>
      <c r="I6" s="14"/>
      <c r="J6" s="24"/>
      <c r="K6" s="9"/>
      <c r="L6" s="9"/>
      <c r="M6" s="9"/>
      <c r="N6" s="9"/>
      <c r="O6" s="9"/>
      <c r="P6" s="9"/>
    </row>
    <row r="7" spans="1:16" x14ac:dyDescent="0.2">
      <c r="A7" s="36">
        <v>6</v>
      </c>
      <c r="B7" s="35"/>
      <c r="C7" s="31"/>
      <c r="D7" s="43"/>
      <c r="J7" s="24"/>
      <c r="K7" s="10"/>
      <c r="L7" s="9"/>
      <c r="M7" s="9"/>
      <c r="N7" s="9"/>
      <c r="O7" s="9"/>
      <c r="P7" s="9"/>
    </row>
    <row r="8" spans="1:16" x14ac:dyDescent="0.2">
      <c r="A8" s="44">
        <v>7</v>
      </c>
      <c r="B8" s="45"/>
      <c r="C8" s="31"/>
      <c r="D8" s="43"/>
      <c r="J8" s="24"/>
      <c r="K8" s="9"/>
      <c r="L8" s="9"/>
      <c r="M8" s="9"/>
      <c r="N8" s="9"/>
      <c r="O8" s="9"/>
      <c r="P8" s="9"/>
    </row>
    <row r="9" spans="1:16" x14ac:dyDescent="0.2">
      <c r="A9" s="36">
        <v>8</v>
      </c>
      <c r="B9" s="35"/>
      <c r="C9" s="31"/>
      <c r="D9" s="43"/>
      <c r="J9" s="24"/>
      <c r="K9" s="9"/>
      <c r="L9" s="9"/>
      <c r="M9" s="9"/>
      <c r="N9" s="9"/>
      <c r="O9" s="9"/>
      <c r="P9" s="9"/>
    </row>
    <row r="10" spans="1:16" x14ac:dyDescent="0.2">
      <c r="A10" s="44">
        <v>9</v>
      </c>
      <c r="B10" s="45"/>
      <c r="C10" s="31"/>
      <c r="D10" s="43"/>
      <c r="J10" s="24"/>
      <c r="K10" s="9"/>
      <c r="L10" s="9"/>
      <c r="M10" s="9"/>
      <c r="N10" s="9"/>
      <c r="O10" s="9"/>
      <c r="P10" s="9"/>
    </row>
    <row r="11" spans="1:16" x14ac:dyDescent="0.2">
      <c r="A11" s="36">
        <v>10</v>
      </c>
      <c r="B11" s="35"/>
      <c r="C11" s="31"/>
      <c r="D11" s="42"/>
      <c r="E11" s="14"/>
      <c r="F11" s="14"/>
      <c r="G11" s="15"/>
      <c r="H11" s="16"/>
      <c r="I11" s="14"/>
      <c r="J11" s="24"/>
      <c r="K11" s="9"/>
      <c r="L11" s="9"/>
      <c r="M11" s="9"/>
      <c r="N11" s="9"/>
      <c r="O11" s="9"/>
      <c r="P11" s="9"/>
    </row>
    <row r="12" spans="1:16" x14ac:dyDescent="0.2">
      <c r="A12" s="44">
        <v>11</v>
      </c>
      <c r="B12" s="45"/>
      <c r="C12" s="31"/>
      <c r="D12" s="42"/>
      <c r="E12" s="14"/>
      <c r="F12" s="14"/>
      <c r="G12" s="15"/>
      <c r="H12" s="16"/>
      <c r="I12" s="14"/>
      <c r="J12" s="24"/>
      <c r="K12" s="9"/>
      <c r="L12" s="9"/>
      <c r="M12" s="9"/>
      <c r="N12" s="9"/>
      <c r="O12" s="9"/>
      <c r="P12" s="9"/>
    </row>
    <row r="13" spans="1:16" x14ac:dyDescent="0.2">
      <c r="A13" s="36">
        <v>12</v>
      </c>
      <c r="B13" s="35"/>
      <c r="C13" s="31"/>
      <c r="D13" s="42"/>
      <c r="E13" s="14"/>
      <c r="F13" s="14"/>
      <c r="G13" s="15"/>
      <c r="H13" s="16"/>
      <c r="I13" s="14"/>
      <c r="J13" s="24"/>
      <c r="K13" s="9"/>
      <c r="L13" s="9"/>
      <c r="M13" s="9"/>
      <c r="N13" s="9"/>
      <c r="O13" s="9"/>
      <c r="P13" s="9"/>
    </row>
    <row r="14" spans="1:16" x14ac:dyDescent="0.2">
      <c r="A14" s="44">
        <v>13</v>
      </c>
      <c r="B14" s="45"/>
      <c r="C14" s="31"/>
      <c r="D14" s="31"/>
      <c r="E14" s="14"/>
      <c r="F14" s="14"/>
      <c r="G14" s="14"/>
      <c r="H14" s="14"/>
      <c r="I14" s="14"/>
      <c r="J14" s="24"/>
      <c r="K14" s="9"/>
      <c r="L14" s="9"/>
      <c r="M14" s="9"/>
      <c r="N14" s="9"/>
      <c r="O14" s="9"/>
      <c r="P14" s="9"/>
    </row>
    <row r="15" spans="1:16" x14ac:dyDescent="0.2">
      <c r="A15" s="36">
        <v>14</v>
      </c>
      <c r="B15" s="35"/>
      <c r="C15" s="31"/>
      <c r="D15" s="31"/>
      <c r="E15" s="14"/>
      <c r="F15" s="14"/>
      <c r="G15" s="14"/>
      <c r="H15" s="14"/>
      <c r="I15" s="14"/>
      <c r="J15" s="24"/>
      <c r="K15" s="9"/>
      <c r="L15" s="9"/>
      <c r="M15" s="9"/>
      <c r="N15" s="9"/>
      <c r="O15" s="9"/>
      <c r="P15" s="9"/>
    </row>
    <row r="16" spans="1:16" x14ac:dyDescent="0.2">
      <c r="A16" s="44">
        <v>15</v>
      </c>
      <c r="B16" s="45"/>
      <c r="C16" s="31"/>
      <c r="D16" s="31"/>
      <c r="E16" s="14"/>
      <c r="F16" s="14"/>
      <c r="G16" s="14"/>
      <c r="H16" s="14"/>
      <c r="I16" s="14"/>
      <c r="J16" s="24"/>
      <c r="K16" s="9"/>
      <c r="L16" s="9"/>
      <c r="M16" s="9"/>
      <c r="N16" s="9"/>
      <c r="O16" s="9"/>
      <c r="P16" s="9"/>
    </row>
    <row r="17" spans="1:16" x14ac:dyDescent="0.2">
      <c r="A17" s="36">
        <v>16</v>
      </c>
      <c r="B17" s="35"/>
      <c r="C17" s="31"/>
      <c r="D17" s="31"/>
      <c r="E17" s="14"/>
      <c r="F17" s="14"/>
      <c r="G17" s="14"/>
      <c r="H17" s="14"/>
      <c r="I17" s="14"/>
      <c r="J17" s="24"/>
      <c r="K17" s="9"/>
      <c r="L17" s="9"/>
      <c r="M17" s="9"/>
      <c r="N17" s="9"/>
      <c r="O17" s="9"/>
      <c r="P17" s="9"/>
    </row>
    <row r="18" spans="1:16" x14ac:dyDescent="0.2">
      <c r="A18" s="44">
        <v>17</v>
      </c>
      <c r="B18" s="45"/>
      <c r="C18" s="31"/>
      <c r="D18" s="31"/>
      <c r="E18" s="14"/>
      <c r="F18" s="14"/>
      <c r="G18" s="14"/>
      <c r="H18" s="14"/>
      <c r="I18" s="14"/>
      <c r="J18" s="24"/>
      <c r="K18" s="9"/>
      <c r="L18" s="9"/>
      <c r="M18" s="9"/>
      <c r="N18" s="9"/>
      <c r="O18" s="9"/>
      <c r="P18" s="9"/>
    </row>
    <row r="19" spans="1:16" x14ac:dyDescent="0.2">
      <c r="A19" s="36">
        <v>18</v>
      </c>
      <c r="B19" s="35"/>
      <c r="C19" s="31"/>
      <c r="D19" s="31"/>
      <c r="E19" s="14"/>
      <c r="F19" s="14"/>
      <c r="G19" s="14"/>
      <c r="H19" s="14"/>
      <c r="I19" s="14"/>
      <c r="J19" s="24"/>
      <c r="K19" s="9"/>
      <c r="L19" s="9"/>
      <c r="M19" s="9"/>
      <c r="N19" s="9"/>
      <c r="O19" s="9"/>
      <c r="P19" s="9"/>
    </row>
    <row r="20" spans="1:16" x14ac:dyDescent="0.2">
      <c r="A20" s="44">
        <v>19</v>
      </c>
      <c r="B20" s="45"/>
      <c r="C20" s="31"/>
      <c r="D20" s="31"/>
      <c r="E20" s="14"/>
      <c r="F20" s="14"/>
      <c r="G20" s="14"/>
      <c r="H20" s="14"/>
      <c r="I20" s="14"/>
      <c r="J20" s="24"/>
      <c r="K20" s="9"/>
      <c r="L20" s="9"/>
      <c r="M20" s="9"/>
      <c r="N20" s="9"/>
      <c r="O20" s="9"/>
      <c r="P20" s="9"/>
    </row>
    <row r="21" spans="1:16" x14ac:dyDescent="0.2">
      <c r="A21" s="36">
        <v>20</v>
      </c>
      <c r="B21" s="35"/>
      <c r="C21" s="31"/>
      <c r="D21" s="31"/>
      <c r="E21" s="14"/>
      <c r="F21" s="14"/>
      <c r="G21" s="14"/>
      <c r="H21" s="14"/>
      <c r="I21" s="14"/>
      <c r="J21" s="24"/>
      <c r="K21" s="9"/>
      <c r="L21" s="9"/>
      <c r="M21" s="9"/>
      <c r="N21" s="9"/>
      <c r="O21" s="9"/>
      <c r="P21" s="9"/>
    </row>
    <row r="22" spans="1:16" x14ac:dyDescent="0.2">
      <c r="A22" s="37"/>
      <c r="B22" s="33"/>
      <c r="C22" s="14"/>
      <c r="D22" s="14"/>
      <c r="E22" s="14"/>
      <c r="F22" s="14"/>
      <c r="G22" s="14"/>
      <c r="H22" s="14"/>
      <c r="I22" s="14"/>
      <c r="J22" s="24"/>
      <c r="K22" s="9"/>
      <c r="L22" s="9"/>
      <c r="M22" s="9"/>
      <c r="N22" s="9"/>
      <c r="O22" s="9"/>
      <c r="P22" s="9"/>
    </row>
    <row r="23" spans="1:16" x14ac:dyDescent="0.2">
      <c r="A23" s="41" t="s">
        <v>20</v>
      </c>
      <c r="B23" s="17"/>
      <c r="C23" s="17"/>
      <c r="D23" s="17"/>
      <c r="E23" s="17"/>
      <c r="F23" s="17"/>
      <c r="G23" s="31"/>
      <c r="H23" s="31"/>
      <c r="I23" s="31"/>
      <c r="J23" s="32"/>
      <c r="K23" s="9"/>
      <c r="L23" s="9"/>
      <c r="M23" s="9"/>
      <c r="N23" s="9"/>
      <c r="O23" s="9"/>
      <c r="P23" s="9"/>
    </row>
    <row r="24" spans="1:16" x14ac:dyDescent="0.2">
      <c r="A24" s="39" t="s">
        <v>17</v>
      </c>
      <c r="B24" s="17"/>
      <c r="C24" s="17"/>
      <c r="D24" s="18"/>
      <c r="E24" s="18"/>
      <c r="F24" s="18"/>
      <c r="G24" s="31"/>
      <c r="H24" s="31"/>
      <c r="I24" s="31"/>
      <c r="J24" s="32"/>
      <c r="K24" s="9"/>
      <c r="L24" s="9"/>
      <c r="M24" s="9"/>
      <c r="N24" s="9"/>
      <c r="O24" s="9"/>
      <c r="P24" s="9"/>
    </row>
    <row r="25" spans="1:16" x14ac:dyDescent="0.2">
      <c r="A25" s="40" t="s">
        <v>16</v>
      </c>
      <c r="B25" s="17"/>
      <c r="C25" s="17"/>
      <c r="D25" s="20"/>
      <c r="E25" s="21"/>
      <c r="F25" s="17"/>
      <c r="G25" s="31"/>
      <c r="H25" s="31"/>
      <c r="I25" s="31"/>
      <c r="J25" s="32"/>
      <c r="K25" s="9"/>
      <c r="L25" s="9"/>
      <c r="M25" s="9"/>
      <c r="N25" s="9"/>
      <c r="O25" s="9"/>
      <c r="P25" s="9"/>
    </row>
    <row r="26" spans="1:16" x14ac:dyDescent="0.2">
      <c r="A26" s="19"/>
      <c r="B26" s="17"/>
      <c r="C26" s="17"/>
      <c r="D26" s="20"/>
      <c r="E26" s="21"/>
      <c r="F26" s="17"/>
      <c r="G26" s="31"/>
      <c r="H26" s="31"/>
      <c r="I26" s="31"/>
      <c r="J26" s="32"/>
      <c r="K26" s="9"/>
      <c r="L26" s="9"/>
      <c r="M26" s="9"/>
      <c r="N26" s="9"/>
      <c r="O26" s="9"/>
      <c r="P26" s="9"/>
    </row>
    <row r="27" spans="1:16" x14ac:dyDescent="0.2">
      <c r="A27" s="38" t="s">
        <v>22</v>
      </c>
      <c r="B27" s="30"/>
      <c r="C27" s="31"/>
      <c r="D27" s="31"/>
      <c r="E27" s="31"/>
      <c r="F27" s="31"/>
      <c r="G27" s="31"/>
      <c r="H27" s="31"/>
      <c r="I27" s="31"/>
      <c r="J27" s="32"/>
      <c r="K27" s="9"/>
      <c r="L27" s="9"/>
      <c r="M27" s="9"/>
      <c r="N27" s="9"/>
      <c r="O27" s="9"/>
      <c r="P27" s="9"/>
    </row>
    <row r="28" spans="1:16" x14ac:dyDescent="0.2">
      <c r="A28" s="29"/>
      <c r="B28" s="30"/>
      <c r="C28" s="31"/>
      <c r="D28" s="31"/>
      <c r="E28" s="31"/>
      <c r="F28" s="31"/>
      <c r="G28" s="31"/>
      <c r="H28" s="31"/>
      <c r="I28" s="31"/>
      <c r="J28" s="32"/>
      <c r="K28" s="9"/>
      <c r="L28" s="9"/>
      <c r="M28" s="9"/>
      <c r="N28" s="9"/>
      <c r="O28" s="9"/>
      <c r="P28" s="9"/>
    </row>
    <row r="29" spans="1:16" x14ac:dyDescent="0.2">
      <c r="K29" s="9"/>
      <c r="L29" s="9"/>
      <c r="M29" s="9"/>
      <c r="N29" s="9"/>
      <c r="O29" s="9"/>
      <c r="P29" s="9"/>
    </row>
    <row r="30" spans="1:16" x14ac:dyDescent="0.2">
      <c r="K30" s="9"/>
      <c r="L30" s="9"/>
      <c r="M30" s="9"/>
      <c r="N30" s="9"/>
      <c r="O30" s="9"/>
      <c r="P30" s="9"/>
    </row>
    <row r="31" spans="1:16" x14ac:dyDescent="0.2">
      <c r="K31" s="9"/>
      <c r="L31" s="9"/>
      <c r="M31" s="9"/>
      <c r="N31" s="9"/>
      <c r="O31" s="9"/>
      <c r="P31" s="9"/>
    </row>
    <row r="32" spans="1:16" x14ac:dyDescent="0.2">
      <c r="K32" s="9"/>
      <c r="L32" s="9"/>
      <c r="M32" s="9"/>
      <c r="N32" s="9"/>
      <c r="O32" s="9"/>
      <c r="P32" s="9"/>
    </row>
    <row r="33" spans="11:16" x14ac:dyDescent="0.2">
      <c r="K33" s="9"/>
      <c r="L33" s="9"/>
      <c r="M33" s="9"/>
      <c r="N33" s="9"/>
      <c r="O33" s="9"/>
      <c r="P33" s="9"/>
    </row>
    <row r="34" spans="11:16" x14ac:dyDescent="0.2">
      <c r="K34" s="9"/>
      <c r="L34" s="9"/>
      <c r="M34" s="9"/>
      <c r="N34" s="9"/>
      <c r="O34" s="9"/>
      <c r="P34" s="9"/>
    </row>
    <row r="35" spans="11:16" x14ac:dyDescent="0.2">
      <c r="K35" s="9"/>
      <c r="L35" s="9"/>
      <c r="M35" s="9"/>
      <c r="N35" s="9"/>
      <c r="O35" s="9"/>
      <c r="P35" s="9"/>
    </row>
    <row r="36" spans="11:16" x14ac:dyDescent="0.2">
      <c r="K36" s="9"/>
      <c r="L36" s="9"/>
      <c r="M36" s="9"/>
      <c r="N36" s="9"/>
      <c r="O36" s="9"/>
      <c r="P36" s="9"/>
    </row>
  </sheetData>
  <sheetProtection selectLockedCells="1"/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F23" sqref="F23"/>
    </sheetView>
  </sheetViews>
  <sheetFormatPr defaultRowHeight="12.75" x14ac:dyDescent="0.2"/>
  <cols>
    <col min="1" max="1" width="23.5703125" customWidth="1"/>
    <col min="2" max="2" width="16" style="11" customWidth="1"/>
    <col min="3" max="3" width="12.85546875" customWidth="1"/>
  </cols>
  <sheetData>
    <row r="1" spans="1:13" ht="48.75" customHeight="1" x14ac:dyDescent="0.2">
      <c r="A1" s="48" t="s">
        <v>8</v>
      </c>
      <c r="B1" s="49" t="s">
        <v>9</v>
      </c>
      <c r="C1" s="69" t="s">
        <v>10</v>
      </c>
      <c r="D1" s="50"/>
      <c r="E1" s="51"/>
      <c r="F1" s="51"/>
      <c r="G1" s="51"/>
      <c r="H1" s="51"/>
      <c r="I1" s="51"/>
      <c r="J1" s="51"/>
      <c r="K1" s="54"/>
      <c r="L1" s="27"/>
      <c r="M1" s="27"/>
    </row>
    <row r="2" spans="1:13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27"/>
      <c r="M2" s="27"/>
    </row>
    <row r="3" spans="1:13" x14ac:dyDescent="0.2">
      <c r="A3" s="55" t="s">
        <v>3</v>
      </c>
      <c r="B3" s="56">
        <f>HERCODERING!G2</f>
        <v>0</v>
      </c>
      <c r="C3" s="57">
        <f>(B3-9.89)/3.84</f>
        <v>-2.5755208333333335</v>
      </c>
      <c r="D3" s="58">
        <f>NORMSDIST(C3)*100</f>
        <v>0.50044621724897032</v>
      </c>
      <c r="E3" s="59" t="s">
        <v>23</v>
      </c>
      <c r="F3" s="54"/>
      <c r="G3" s="54"/>
      <c r="H3" s="54"/>
      <c r="I3" s="54"/>
      <c r="J3" s="54"/>
      <c r="K3" s="54"/>
      <c r="L3" s="27"/>
      <c r="M3" s="27"/>
    </row>
    <row r="4" spans="1:13" x14ac:dyDescent="0.2">
      <c r="A4" s="55" t="s">
        <v>4</v>
      </c>
      <c r="B4" s="56">
        <f>HERCODERING!G3</f>
        <v>0</v>
      </c>
      <c r="C4" s="57">
        <f>(B4-10.02)/4.2</f>
        <v>-2.3857142857142857</v>
      </c>
      <c r="D4" s="58">
        <f>NORMSDIST(C4)*100</f>
        <v>0.85229942151933358</v>
      </c>
      <c r="E4" s="59" t="s">
        <v>23</v>
      </c>
      <c r="F4" s="54"/>
      <c r="G4" s="54"/>
      <c r="H4" s="54"/>
      <c r="I4" s="54"/>
      <c r="J4" s="54"/>
      <c r="K4" s="54"/>
      <c r="L4" s="27"/>
      <c r="M4" s="27"/>
    </row>
    <row r="5" spans="1:13" x14ac:dyDescent="0.2">
      <c r="A5" s="55" t="s">
        <v>5</v>
      </c>
      <c r="B5" s="56">
        <f>HERCODERING!G4</f>
        <v>0</v>
      </c>
      <c r="C5" s="57">
        <f>(B5-9.6)/4.01</f>
        <v>-2.3940149625935163</v>
      </c>
      <c r="D5" s="58">
        <f>NORMSDIST(C5)*100</f>
        <v>0.8332534467502567</v>
      </c>
      <c r="E5" s="59" t="s">
        <v>23</v>
      </c>
      <c r="F5" s="54"/>
      <c r="G5" s="54"/>
      <c r="H5" s="54"/>
      <c r="I5" s="54"/>
      <c r="J5" s="54"/>
      <c r="K5" s="54"/>
      <c r="L5" s="27"/>
      <c r="M5" s="27"/>
    </row>
    <row r="6" spans="1:13" x14ac:dyDescent="0.2">
      <c r="A6" s="55" t="s">
        <v>6</v>
      </c>
      <c r="B6" s="56">
        <f>HERCODERING!G5</f>
        <v>0</v>
      </c>
      <c r="C6" s="57">
        <f>(B6-8.33)/3.49</f>
        <v>-2.3868194842406876</v>
      </c>
      <c r="D6" s="58">
        <f>NORMSDIST(C6)*100</f>
        <v>0.84974168665226135</v>
      </c>
      <c r="E6" s="59" t="s">
        <v>23</v>
      </c>
      <c r="F6" s="54"/>
      <c r="G6" s="54"/>
      <c r="H6" s="54"/>
      <c r="I6" s="54"/>
      <c r="J6" s="54"/>
      <c r="K6" s="54"/>
      <c r="L6" s="27"/>
      <c r="M6" s="27"/>
    </row>
    <row r="7" spans="1:13" x14ac:dyDescent="0.2">
      <c r="A7" s="55" t="s">
        <v>7</v>
      </c>
      <c r="B7" s="56">
        <f>HERCODERING!G6</f>
        <v>0</v>
      </c>
      <c r="C7" s="57">
        <f>(B7-8.19)/3.49</f>
        <v>-2.3467048710601714</v>
      </c>
      <c r="D7" s="58">
        <f>NORMSDIST(C7)*100</f>
        <v>0.94701252360253496</v>
      </c>
      <c r="E7" s="59" t="s">
        <v>23</v>
      </c>
      <c r="F7" s="54"/>
      <c r="G7" s="54"/>
      <c r="H7" s="54"/>
      <c r="I7" s="54"/>
      <c r="J7" s="54"/>
      <c r="K7" s="54"/>
      <c r="L7" s="27"/>
      <c r="M7" s="27"/>
    </row>
    <row r="8" spans="1:13" x14ac:dyDescent="0.2">
      <c r="A8" s="60"/>
      <c r="B8" s="61"/>
      <c r="C8" s="59"/>
      <c r="D8" s="54"/>
      <c r="E8" s="54"/>
      <c r="F8" s="54"/>
      <c r="G8" s="54"/>
      <c r="H8" s="54"/>
      <c r="I8" s="54"/>
      <c r="J8" s="54"/>
      <c r="K8" s="54"/>
      <c r="L8" s="27"/>
      <c r="M8" s="27"/>
    </row>
    <row r="9" spans="1:13" x14ac:dyDescent="0.2">
      <c r="A9" s="62"/>
      <c r="B9" s="53"/>
      <c r="C9" s="63"/>
      <c r="D9" s="63"/>
      <c r="E9" s="63"/>
      <c r="F9" s="64"/>
      <c r="G9" s="54"/>
      <c r="H9" s="54"/>
      <c r="I9" s="54"/>
      <c r="J9" s="54"/>
      <c r="K9" s="54"/>
      <c r="L9" s="27"/>
      <c r="M9" s="27"/>
    </row>
    <row r="10" spans="1:13" x14ac:dyDescent="0.2">
      <c r="A10" s="55" t="s">
        <v>11</v>
      </c>
      <c r="B10" s="53"/>
      <c r="C10" s="65"/>
      <c r="D10" s="66"/>
      <c r="E10" s="59"/>
      <c r="F10" s="54"/>
      <c r="G10" s="54"/>
      <c r="H10" s="54"/>
      <c r="I10" s="54"/>
      <c r="J10" s="54"/>
      <c r="K10" s="54"/>
      <c r="L10" s="27"/>
      <c r="M10" s="27"/>
    </row>
    <row r="11" spans="1:13" x14ac:dyDescent="0.2">
      <c r="A11" s="62" t="s">
        <v>24</v>
      </c>
      <c r="B11" s="53"/>
      <c r="C11" s="65"/>
      <c r="D11" s="66"/>
      <c r="E11" s="59"/>
      <c r="F11" s="54"/>
      <c r="G11" s="54"/>
      <c r="H11" s="54"/>
      <c r="I11" s="54"/>
      <c r="J11" s="54"/>
      <c r="K11" s="54"/>
      <c r="L11" s="27"/>
      <c r="M11" s="27"/>
    </row>
    <row r="12" spans="1:13" x14ac:dyDescent="0.2">
      <c r="A12" s="62" t="s">
        <v>21</v>
      </c>
      <c r="B12" s="53"/>
      <c r="C12" s="65"/>
      <c r="D12" s="66"/>
      <c r="E12" s="59"/>
      <c r="F12" s="54"/>
      <c r="G12" s="54"/>
      <c r="H12" s="54"/>
      <c r="I12" s="54"/>
      <c r="J12" s="54"/>
      <c r="K12" s="54"/>
      <c r="L12" s="27"/>
      <c r="M12" s="27"/>
    </row>
    <row r="13" spans="1:13" x14ac:dyDescent="0.2">
      <c r="A13" s="62" t="s">
        <v>12</v>
      </c>
      <c r="B13" s="53"/>
      <c r="C13" s="65"/>
      <c r="D13" s="66"/>
      <c r="E13" s="59"/>
      <c r="F13" s="54"/>
      <c r="G13" s="54"/>
      <c r="H13" s="54"/>
      <c r="I13" s="54"/>
      <c r="J13" s="54"/>
      <c r="K13" s="54"/>
      <c r="L13" s="27"/>
      <c r="M13" s="27"/>
    </row>
    <row r="14" spans="1:13" x14ac:dyDescent="0.2">
      <c r="A14" s="67" t="s">
        <v>13</v>
      </c>
      <c r="B14" s="53"/>
      <c r="C14" s="65"/>
      <c r="D14" s="66"/>
      <c r="E14" s="59"/>
      <c r="F14" s="54"/>
      <c r="G14" s="54"/>
      <c r="H14" s="54"/>
      <c r="I14" s="54"/>
      <c r="J14" s="54"/>
      <c r="K14" s="54"/>
      <c r="L14" s="27"/>
      <c r="M14" s="27"/>
    </row>
    <row r="15" spans="1:13" x14ac:dyDescent="0.2">
      <c r="A15" s="67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27"/>
      <c r="M15" s="27"/>
    </row>
    <row r="16" spans="1:13" x14ac:dyDescent="0.2">
      <c r="A16" s="74" t="s">
        <v>31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7"/>
      <c r="M16" s="27"/>
    </row>
    <row r="17" spans="1:13" x14ac:dyDescent="0.2">
      <c r="A17" s="23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7"/>
      <c r="M17" s="27"/>
    </row>
    <row r="18" spans="1:13" x14ac:dyDescent="0.2">
      <c r="A18" s="2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7"/>
      <c r="M18" s="27"/>
    </row>
    <row r="19" spans="1:13" x14ac:dyDescent="0.2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2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</sheetData>
  <sheetProtection password="D881" sheet="1" objects="1" scenarios="1" selectLockedCells="1" selectUnlockedCells="1"/>
  <phoneticPr fontId="3" type="noConversion"/>
  <conditionalFormatting sqref="C3:C7">
    <cfRule type="cellIs" dxfId="8" priority="1" stopIfTrue="1" operator="lessThanOrEqual">
      <formula>1</formula>
    </cfRule>
    <cfRule type="cellIs" dxfId="7" priority="2" stopIfTrue="1" operator="between">
      <formula>1</formula>
      <formula>2</formula>
    </cfRule>
    <cfRule type="cellIs" dxfId="6" priority="3" stopIfTrue="1" operator="greaterThan">
      <formula>2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F26" sqref="F26"/>
    </sheetView>
  </sheetViews>
  <sheetFormatPr defaultRowHeight="12.75" x14ac:dyDescent="0.2"/>
  <cols>
    <col min="1" max="1" width="23.5703125" customWidth="1"/>
    <col min="2" max="2" width="16" style="11" customWidth="1"/>
    <col min="3" max="3" width="12.42578125" style="11" customWidth="1"/>
  </cols>
  <sheetData>
    <row r="1" spans="1:12" ht="48.75" customHeight="1" x14ac:dyDescent="0.2">
      <c r="A1" s="71" t="s">
        <v>8</v>
      </c>
      <c r="B1" s="49" t="s">
        <v>9</v>
      </c>
      <c r="C1" s="69" t="s">
        <v>14</v>
      </c>
      <c r="D1" s="50"/>
      <c r="E1" s="51"/>
      <c r="F1" s="51"/>
      <c r="G1" s="51"/>
      <c r="H1" s="51"/>
      <c r="I1" s="51"/>
      <c r="J1" s="51"/>
      <c r="K1" s="54"/>
      <c r="L1" s="27"/>
    </row>
    <row r="2" spans="1:12" x14ac:dyDescent="0.2">
      <c r="A2" s="67"/>
      <c r="B2" s="53"/>
      <c r="C2" s="53"/>
      <c r="D2" s="54"/>
      <c r="E2" s="54"/>
      <c r="F2" s="54"/>
      <c r="G2" s="54"/>
      <c r="H2" s="54"/>
      <c r="I2" s="54"/>
      <c r="J2" s="54"/>
      <c r="K2" s="54"/>
      <c r="L2" s="27"/>
    </row>
    <row r="3" spans="1:12" x14ac:dyDescent="0.2">
      <c r="A3" s="55" t="s">
        <v>3</v>
      </c>
      <c r="B3" s="56">
        <f>HERCODERING!G2</f>
        <v>0</v>
      </c>
      <c r="C3" s="57">
        <f>(B3-6.6)/2.7</f>
        <v>-2.4444444444444442</v>
      </c>
      <c r="D3" s="58">
        <f>NORMSDIST(C3)*100</f>
        <v>0.72537711248678238</v>
      </c>
      <c r="E3" s="59" t="s">
        <v>25</v>
      </c>
      <c r="F3" s="54"/>
      <c r="G3" s="54"/>
      <c r="H3" s="54"/>
      <c r="I3" s="54"/>
      <c r="J3" s="76" t="s">
        <v>28</v>
      </c>
      <c r="K3" s="76"/>
      <c r="L3" s="27"/>
    </row>
    <row r="4" spans="1:12" x14ac:dyDescent="0.2">
      <c r="A4" s="55" t="s">
        <v>4</v>
      </c>
      <c r="B4" s="56">
        <f>HERCODERING!G3</f>
        <v>0</v>
      </c>
      <c r="C4" s="57">
        <f>(B4-6.1)/2.9</f>
        <v>-2.103448275862069</v>
      </c>
      <c r="D4" s="58">
        <f>NORMSDIST(C4)*100</f>
        <v>1.7713301107505051</v>
      </c>
      <c r="E4" s="59" t="s">
        <v>25</v>
      </c>
      <c r="F4" s="54"/>
      <c r="G4" s="54"/>
      <c r="H4" s="54"/>
      <c r="I4" s="54"/>
      <c r="J4" s="54"/>
      <c r="K4" s="54"/>
      <c r="L4" s="27"/>
    </row>
    <row r="5" spans="1:12" x14ac:dyDescent="0.2">
      <c r="A5" s="55" t="s">
        <v>5</v>
      </c>
      <c r="B5" s="56">
        <f>HERCODERING!G4</f>
        <v>0</v>
      </c>
      <c r="C5" s="57">
        <f>(B5-6.4)/2.9</f>
        <v>-2.2068965517241379</v>
      </c>
      <c r="D5" s="58">
        <f>NORMSDIST(C5)*100</f>
        <v>1.3660643698837451</v>
      </c>
      <c r="E5" s="59" t="s">
        <v>25</v>
      </c>
      <c r="F5" s="54"/>
      <c r="G5" s="54"/>
      <c r="H5" s="54"/>
      <c r="I5" s="54"/>
      <c r="J5" s="54"/>
      <c r="K5" s="54"/>
      <c r="L5" s="27"/>
    </row>
    <row r="6" spans="1:12" x14ac:dyDescent="0.2">
      <c r="A6" s="55" t="s">
        <v>6</v>
      </c>
      <c r="B6" s="56">
        <f>HERCODERING!G5</f>
        <v>0</v>
      </c>
      <c r="C6" s="57">
        <f>(B6-6.2)/2.4</f>
        <v>-2.5833333333333335</v>
      </c>
      <c r="D6" s="58">
        <f>NORMSDIST(C6)*100</f>
        <v>0.48925366022349792</v>
      </c>
      <c r="E6" s="59" t="s">
        <v>25</v>
      </c>
      <c r="F6" s="54"/>
      <c r="G6" s="54"/>
      <c r="H6" s="54"/>
      <c r="I6" s="54"/>
      <c r="J6" s="54"/>
      <c r="K6" s="54"/>
      <c r="L6" s="27"/>
    </row>
    <row r="7" spans="1:12" x14ac:dyDescent="0.2">
      <c r="A7" s="55" t="s">
        <v>7</v>
      </c>
      <c r="B7" s="56">
        <f>HERCODERING!G6</f>
        <v>0</v>
      </c>
      <c r="C7" s="57">
        <f>(B7-6.7)/2.7</f>
        <v>-2.4814814814814814</v>
      </c>
      <c r="D7" s="58">
        <f>NORMSDIST(C7)*100</f>
        <v>0.65418754303127191</v>
      </c>
      <c r="E7" s="59" t="s">
        <v>25</v>
      </c>
      <c r="F7" s="54"/>
      <c r="G7" s="54"/>
      <c r="H7" s="54"/>
      <c r="I7" s="54"/>
      <c r="J7" s="54"/>
      <c r="K7" s="54"/>
      <c r="L7" s="27"/>
    </row>
    <row r="8" spans="1:12" x14ac:dyDescent="0.2">
      <c r="A8" s="60"/>
      <c r="B8" s="61"/>
      <c r="C8" s="77"/>
      <c r="D8" s="54"/>
      <c r="E8" s="54"/>
      <c r="F8" s="54"/>
      <c r="G8" s="54"/>
      <c r="H8" s="54"/>
      <c r="I8" s="54"/>
      <c r="J8" s="54"/>
      <c r="K8" s="54"/>
      <c r="L8" s="27"/>
    </row>
    <row r="9" spans="1:12" x14ac:dyDescent="0.2">
      <c r="A9" s="62"/>
      <c r="B9" s="53"/>
      <c r="C9" s="78"/>
      <c r="D9" s="63"/>
      <c r="E9" s="63"/>
      <c r="F9" s="64"/>
      <c r="G9" s="54"/>
      <c r="H9" s="54"/>
      <c r="I9" s="54"/>
      <c r="J9" s="54"/>
      <c r="K9" s="54"/>
      <c r="L9" s="27"/>
    </row>
    <row r="10" spans="1:12" x14ac:dyDescent="0.2">
      <c r="A10" s="55" t="s">
        <v>3</v>
      </c>
      <c r="B10" s="56"/>
      <c r="C10" s="57">
        <f>(B3-7.6)/3.5</f>
        <v>-2.1714285714285713</v>
      </c>
      <c r="D10" s="58">
        <f>NORMSDIST(C10)*100</f>
        <v>1.4949395550771836</v>
      </c>
      <c r="E10" s="59" t="s">
        <v>25</v>
      </c>
      <c r="F10" s="54"/>
      <c r="G10" s="54"/>
      <c r="H10" s="54"/>
      <c r="J10" s="76" t="s">
        <v>29</v>
      </c>
      <c r="L10" s="27"/>
    </row>
    <row r="11" spans="1:12" x14ac:dyDescent="0.2">
      <c r="A11" s="55" t="s">
        <v>4</v>
      </c>
      <c r="B11" s="56"/>
      <c r="C11" s="57">
        <f>(B4-7.6)/3.5</f>
        <v>-2.1714285714285713</v>
      </c>
      <c r="D11" s="58">
        <f>NORMSDIST(C11)*100</f>
        <v>1.4949395550771836</v>
      </c>
      <c r="E11" s="59" t="s">
        <v>25</v>
      </c>
      <c r="F11" s="54"/>
      <c r="G11" s="54"/>
      <c r="H11" s="54"/>
      <c r="L11" s="27"/>
    </row>
    <row r="12" spans="1:12" x14ac:dyDescent="0.2">
      <c r="A12" s="55" t="s">
        <v>5</v>
      </c>
      <c r="B12" s="56"/>
      <c r="C12" s="57">
        <f>(B5-7.6)/3.2</f>
        <v>-2.3749999999999996</v>
      </c>
      <c r="D12" s="58">
        <f>NORMSDIST(C12)*100</f>
        <v>0.8774475095738371</v>
      </c>
      <c r="E12" s="59" t="s">
        <v>25</v>
      </c>
      <c r="F12" s="54"/>
      <c r="G12" s="54"/>
      <c r="H12" s="54"/>
      <c r="L12" s="27"/>
    </row>
    <row r="13" spans="1:12" x14ac:dyDescent="0.2">
      <c r="A13" s="55" t="s">
        <v>6</v>
      </c>
      <c r="B13" s="56"/>
      <c r="C13" s="57">
        <f>(B6-7.6)/2.9</f>
        <v>-2.6206896551724137</v>
      </c>
      <c r="D13" s="58">
        <f>NORMSDIST(C13)*100</f>
        <v>0.43876052552039091</v>
      </c>
      <c r="E13" s="59" t="s">
        <v>25</v>
      </c>
      <c r="F13" s="54"/>
      <c r="G13" s="54"/>
      <c r="H13" s="54"/>
      <c r="L13" s="27"/>
    </row>
    <row r="14" spans="1:12" x14ac:dyDescent="0.2">
      <c r="A14" s="55" t="s">
        <v>7</v>
      </c>
      <c r="B14" s="56"/>
      <c r="C14" s="57">
        <f>(B7-7.1)/3.2</f>
        <v>-2.2187499999999996</v>
      </c>
      <c r="D14" s="58">
        <f>NORMSDIST(C14)*100</f>
        <v>1.3251868670662905</v>
      </c>
      <c r="E14" s="59" t="s">
        <v>25</v>
      </c>
      <c r="F14" s="54"/>
      <c r="G14" s="54"/>
      <c r="H14" s="54"/>
      <c r="L14" s="27"/>
    </row>
    <row r="15" spans="1:12" x14ac:dyDescent="0.2">
      <c r="L15" s="27"/>
    </row>
    <row r="16" spans="1:12" x14ac:dyDescent="0.2">
      <c r="L16" s="27"/>
    </row>
    <row r="17" spans="1:12" x14ac:dyDescent="0.2">
      <c r="A17" s="55" t="s">
        <v>3</v>
      </c>
      <c r="B17" s="22"/>
      <c r="C17" s="57">
        <f>(B3-10.1)/3.7</f>
        <v>-2.7297297297297294</v>
      </c>
      <c r="D17" s="58">
        <f>NORMSDIST(C17)*100</f>
        <v>0.31693133966222331</v>
      </c>
      <c r="E17" s="59" t="s">
        <v>25</v>
      </c>
      <c r="F17" s="54"/>
      <c r="G17" s="54"/>
      <c r="H17" s="54"/>
      <c r="I17" s="23"/>
      <c r="J17" s="76" t="s">
        <v>30</v>
      </c>
      <c r="K17" s="23"/>
      <c r="L17" s="27"/>
    </row>
    <row r="18" spans="1:12" x14ac:dyDescent="0.2">
      <c r="A18" s="55" t="s">
        <v>4</v>
      </c>
      <c r="B18" s="22"/>
      <c r="C18" s="57">
        <f>(B4-10.3)/4.3</f>
        <v>-2.3953488372093026</v>
      </c>
      <c r="D18" s="58">
        <f>NORMSDIST(C18)*100</f>
        <v>0.83022796826830658</v>
      </c>
      <c r="E18" s="59" t="s">
        <v>25</v>
      </c>
      <c r="F18" s="54"/>
      <c r="G18" s="54"/>
      <c r="H18" s="54"/>
      <c r="I18" s="23"/>
      <c r="J18" s="23"/>
      <c r="K18" s="23"/>
      <c r="L18" s="27"/>
    </row>
    <row r="19" spans="1:12" x14ac:dyDescent="0.2">
      <c r="A19" s="55" t="s">
        <v>5</v>
      </c>
      <c r="B19" s="28"/>
      <c r="C19" s="57">
        <f>(B5-10.3)/4</f>
        <v>-2.5750000000000002</v>
      </c>
      <c r="D19" s="58">
        <f>NORMSDIST(C19)*100</f>
        <v>0.50120043317613328</v>
      </c>
      <c r="E19" s="59" t="s">
        <v>25</v>
      </c>
      <c r="F19" s="54"/>
      <c r="G19" s="54"/>
      <c r="H19" s="54"/>
      <c r="I19" s="27"/>
      <c r="J19" s="27"/>
      <c r="K19" s="27"/>
      <c r="L19" s="27"/>
    </row>
    <row r="20" spans="1:12" x14ac:dyDescent="0.2">
      <c r="A20" s="55" t="s">
        <v>6</v>
      </c>
      <c r="B20" s="28"/>
      <c r="C20" s="57">
        <f>(B6-9.1)/3.3</f>
        <v>-2.7575757575757578</v>
      </c>
      <c r="D20" s="58">
        <f>NORMSDIST(C20)*100</f>
        <v>0.29115859119061116</v>
      </c>
      <c r="E20" s="59" t="s">
        <v>25</v>
      </c>
      <c r="F20" s="54"/>
      <c r="G20" s="54"/>
      <c r="H20" s="54"/>
      <c r="I20" s="27"/>
      <c r="J20" s="27"/>
      <c r="K20" s="27"/>
      <c r="L20" s="27"/>
    </row>
    <row r="21" spans="1:12" x14ac:dyDescent="0.2">
      <c r="A21" s="55" t="s">
        <v>7</v>
      </c>
      <c r="B21" s="70"/>
      <c r="C21" s="57">
        <f>(B7-8.7)/3.5</f>
        <v>-2.4857142857142853</v>
      </c>
      <c r="D21" s="58">
        <f>NORMSDIST(C21)*100</f>
        <v>0.64645860863632876</v>
      </c>
      <c r="E21" s="59" t="s">
        <v>25</v>
      </c>
      <c r="F21" s="54"/>
      <c r="G21" s="54"/>
      <c r="H21" s="54"/>
      <c r="I21" s="27"/>
      <c r="J21" s="27"/>
      <c r="K21" s="27"/>
      <c r="L21" s="27"/>
    </row>
    <row r="22" spans="1:12" x14ac:dyDescent="0.2">
      <c r="A22" s="27"/>
      <c r="B22" s="28"/>
      <c r="C22" s="28"/>
      <c r="D22" s="27"/>
      <c r="E22" s="27"/>
      <c r="F22" s="27"/>
      <c r="G22" s="27"/>
      <c r="H22" s="27"/>
      <c r="I22" s="27"/>
      <c r="J22" s="76"/>
      <c r="K22" s="27"/>
      <c r="L22" s="27"/>
    </row>
    <row r="23" spans="1:12" x14ac:dyDescent="0.2">
      <c r="A23" s="27"/>
      <c r="B23" s="28"/>
      <c r="C23" s="28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8"/>
      <c r="C24" s="28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55" t="s">
        <v>11</v>
      </c>
      <c r="B25" s="53"/>
      <c r="C25" s="68"/>
      <c r="D25" s="66"/>
      <c r="E25" s="59"/>
      <c r="F25" s="54"/>
      <c r="G25" s="54"/>
      <c r="H25" s="54"/>
      <c r="I25" s="54"/>
      <c r="J25" s="54"/>
      <c r="K25" s="54"/>
      <c r="L25" s="27"/>
    </row>
    <row r="26" spans="1:12" x14ac:dyDescent="0.2">
      <c r="A26" s="62" t="s">
        <v>26</v>
      </c>
      <c r="B26" s="53"/>
      <c r="C26" s="68"/>
      <c r="D26" s="66"/>
      <c r="E26" s="59"/>
      <c r="F26" s="54"/>
      <c r="G26" s="54"/>
      <c r="H26" s="54"/>
      <c r="I26" s="54"/>
      <c r="J26" s="54"/>
      <c r="K26" s="54"/>
      <c r="L26" s="27"/>
    </row>
    <row r="27" spans="1:12" x14ac:dyDescent="0.2">
      <c r="A27" s="62" t="s">
        <v>21</v>
      </c>
      <c r="B27" s="53"/>
      <c r="C27" s="68"/>
      <c r="D27" s="66"/>
      <c r="E27" s="59"/>
      <c r="F27" s="54"/>
      <c r="G27" s="54"/>
      <c r="H27" s="54"/>
      <c r="I27" s="54"/>
      <c r="J27" s="54"/>
      <c r="K27" s="54"/>
      <c r="L27" s="27"/>
    </row>
    <row r="28" spans="1:12" x14ac:dyDescent="0.2">
      <c r="A28" s="62" t="s">
        <v>12</v>
      </c>
      <c r="B28" s="53"/>
      <c r="C28" s="68"/>
      <c r="D28" s="66"/>
      <c r="E28" s="59"/>
      <c r="F28" s="54"/>
      <c r="G28" s="54"/>
      <c r="H28" s="54"/>
      <c r="I28" s="54"/>
      <c r="J28" s="54"/>
      <c r="K28" s="54"/>
    </row>
    <row r="29" spans="1:12" x14ac:dyDescent="0.2">
      <c r="A29" s="67" t="s">
        <v>13</v>
      </c>
      <c r="B29" s="53"/>
      <c r="C29" s="68"/>
      <c r="D29" s="66"/>
      <c r="E29" s="59"/>
      <c r="F29" s="54"/>
      <c r="G29" s="54"/>
      <c r="H29" s="54"/>
      <c r="I29" s="54"/>
      <c r="J29" s="54"/>
      <c r="K29" s="54"/>
    </row>
    <row r="30" spans="1:12" x14ac:dyDescent="0.2">
      <c r="A30" s="26"/>
      <c r="B30" s="22"/>
      <c r="C30" s="22"/>
      <c r="D30" s="23"/>
      <c r="E30" s="23"/>
      <c r="F30" s="23"/>
      <c r="G30" s="23"/>
      <c r="H30" s="23"/>
      <c r="I30" s="23"/>
      <c r="J30" s="23"/>
      <c r="K30" s="23"/>
    </row>
    <row r="31" spans="1:12" x14ac:dyDescent="0.2">
      <c r="A31" s="74" t="s">
        <v>27</v>
      </c>
      <c r="B31" s="75"/>
      <c r="C31" s="75"/>
      <c r="D31" s="23"/>
      <c r="E31" s="23"/>
      <c r="F31" s="23"/>
      <c r="G31" s="23"/>
      <c r="H31" s="23"/>
      <c r="I31" s="23"/>
      <c r="J31" s="23"/>
      <c r="K31" s="23"/>
    </row>
  </sheetData>
  <sheetProtection password="D881" sheet="1" objects="1" scenarios="1" selectLockedCells="1" selectUnlockedCells="1"/>
  <phoneticPr fontId="3" type="noConversion"/>
  <conditionalFormatting sqref="C3:C7 C10:C14 C17:C21">
    <cfRule type="cellIs" dxfId="5" priority="1" stopIfTrue="1" operator="lessThanOrEqual">
      <formula>1</formula>
    </cfRule>
    <cfRule type="cellIs" dxfId="4" priority="2" stopIfTrue="1" operator="between">
      <formula>1</formula>
      <formula>2</formula>
    </cfRule>
    <cfRule type="cellIs" dxfId="3" priority="3" stopIfTrue="1" operator="greaterThan">
      <formula>2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E30" sqref="E30"/>
    </sheetView>
  </sheetViews>
  <sheetFormatPr defaultRowHeight="12.75" x14ac:dyDescent="0.2"/>
  <cols>
    <col min="1" max="1" width="23.5703125" customWidth="1"/>
    <col min="2" max="2" width="16" style="11" customWidth="1"/>
    <col min="3" max="3" width="12.42578125" style="11" customWidth="1"/>
  </cols>
  <sheetData>
    <row r="1" spans="1:12" ht="48.75" customHeight="1" x14ac:dyDescent="0.2">
      <c r="A1" s="71" t="s">
        <v>8</v>
      </c>
      <c r="B1" s="49" t="s">
        <v>9</v>
      </c>
      <c r="C1" s="69" t="s">
        <v>14</v>
      </c>
      <c r="D1" s="50"/>
      <c r="E1" s="51"/>
      <c r="F1" s="51"/>
      <c r="G1" s="51"/>
      <c r="H1" s="51"/>
      <c r="I1" s="51"/>
      <c r="J1" s="51"/>
      <c r="K1" s="54"/>
      <c r="L1" s="27"/>
    </row>
    <row r="2" spans="1:12" x14ac:dyDescent="0.2">
      <c r="A2" s="67"/>
      <c r="B2" s="53"/>
      <c r="C2" s="53"/>
      <c r="D2" s="54"/>
      <c r="E2" s="54"/>
      <c r="F2" s="54"/>
      <c r="G2" s="54"/>
      <c r="H2" s="54"/>
      <c r="I2" s="54"/>
      <c r="J2" s="54"/>
      <c r="K2" s="54"/>
      <c r="L2" s="27"/>
    </row>
    <row r="3" spans="1:12" x14ac:dyDescent="0.2">
      <c r="A3" s="55" t="s">
        <v>3</v>
      </c>
      <c r="B3" s="56">
        <f>HERCODERING!G2</f>
        <v>0</v>
      </c>
      <c r="C3" s="57">
        <f>(B3-7.7)/3.2</f>
        <v>-2.40625</v>
      </c>
      <c r="D3" s="58">
        <f>NORMSDIST(C3)*100</f>
        <v>0.80586155258070258</v>
      </c>
      <c r="E3" s="59" t="s">
        <v>25</v>
      </c>
      <c r="F3" s="54"/>
      <c r="G3" s="54"/>
      <c r="H3" s="54"/>
      <c r="I3" s="54"/>
      <c r="J3" s="76" t="s">
        <v>28</v>
      </c>
      <c r="K3" s="76"/>
      <c r="L3" s="27"/>
    </row>
    <row r="4" spans="1:12" x14ac:dyDescent="0.2">
      <c r="A4" s="55" t="s">
        <v>4</v>
      </c>
      <c r="B4" s="56">
        <f>HERCODERING!G3</f>
        <v>0</v>
      </c>
      <c r="C4" s="57">
        <f>(B4-6.8)/3</f>
        <v>-2.2666666666666666</v>
      </c>
      <c r="D4" s="58">
        <f>NORMSDIST(C4)*100</f>
        <v>1.1705298080558344</v>
      </c>
      <c r="E4" s="59" t="s">
        <v>25</v>
      </c>
      <c r="F4" s="54"/>
      <c r="G4" s="54"/>
      <c r="H4" s="54"/>
      <c r="I4" s="54"/>
      <c r="J4" s="54"/>
      <c r="K4" s="54"/>
      <c r="L4" s="27"/>
    </row>
    <row r="5" spans="1:12" x14ac:dyDescent="0.2">
      <c r="A5" s="55" t="s">
        <v>5</v>
      </c>
      <c r="B5" s="56">
        <f>HERCODERING!G4</f>
        <v>0</v>
      </c>
      <c r="C5" s="57">
        <f>(B5-7.1)/3</f>
        <v>-2.3666666666666667</v>
      </c>
      <c r="D5" s="58">
        <f>NORMSDIST(C5)*100</f>
        <v>0.89745452957830185</v>
      </c>
      <c r="E5" s="59" t="s">
        <v>25</v>
      </c>
      <c r="F5" s="54"/>
      <c r="G5" s="54"/>
      <c r="H5" s="54"/>
      <c r="I5" s="54"/>
      <c r="J5" s="54"/>
      <c r="K5" s="54"/>
      <c r="L5" s="27"/>
    </row>
    <row r="6" spans="1:12" x14ac:dyDescent="0.2">
      <c r="A6" s="55" t="s">
        <v>6</v>
      </c>
      <c r="B6" s="56">
        <f>HERCODERING!G5</f>
        <v>0</v>
      </c>
      <c r="C6" s="57">
        <f>(B6-6.7)/2.7</f>
        <v>-2.4814814814814814</v>
      </c>
      <c r="D6" s="58">
        <f>NORMSDIST(C6)*100</f>
        <v>0.65418754303127191</v>
      </c>
      <c r="E6" s="59" t="s">
        <v>25</v>
      </c>
      <c r="F6" s="54"/>
      <c r="G6" s="54"/>
      <c r="H6" s="54"/>
      <c r="I6" s="54"/>
      <c r="J6" s="54"/>
      <c r="K6" s="54"/>
      <c r="L6" s="27"/>
    </row>
    <row r="7" spans="1:12" x14ac:dyDescent="0.2">
      <c r="A7" s="55" t="s">
        <v>7</v>
      </c>
      <c r="B7" s="56">
        <f>HERCODERING!G6</f>
        <v>0</v>
      </c>
      <c r="C7" s="57">
        <f>(B7-7.1)/3.1</f>
        <v>-2.290322580645161</v>
      </c>
      <c r="D7" s="58">
        <f>NORMSDIST(C7)*100</f>
        <v>1.1001311886629199</v>
      </c>
      <c r="E7" s="59" t="s">
        <v>25</v>
      </c>
      <c r="F7" s="54"/>
      <c r="G7" s="54"/>
      <c r="H7" s="54"/>
      <c r="I7" s="54"/>
      <c r="J7" s="54"/>
      <c r="K7" s="54"/>
      <c r="L7" s="27"/>
    </row>
    <row r="8" spans="1:12" x14ac:dyDescent="0.2">
      <c r="A8" s="60"/>
      <c r="B8" s="61"/>
      <c r="C8" s="61"/>
      <c r="D8" s="54"/>
      <c r="E8" s="54"/>
      <c r="F8" s="54"/>
      <c r="G8" s="54"/>
      <c r="H8" s="54"/>
      <c r="I8" s="54"/>
      <c r="J8" s="54"/>
      <c r="K8" s="54"/>
      <c r="L8" s="27"/>
    </row>
    <row r="9" spans="1:12" x14ac:dyDescent="0.2">
      <c r="A9" s="62"/>
      <c r="B9" s="53"/>
      <c r="C9" s="56"/>
      <c r="D9" s="63"/>
      <c r="E9" s="63"/>
      <c r="F9" s="64"/>
      <c r="G9" s="54"/>
      <c r="H9" s="54"/>
      <c r="I9" s="54"/>
      <c r="J9" s="54"/>
      <c r="K9" s="54"/>
      <c r="L9" s="27"/>
    </row>
    <row r="10" spans="1:12" x14ac:dyDescent="0.2">
      <c r="A10" s="55" t="s">
        <v>3</v>
      </c>
      <c r="B10" s="56"/>
      <c r="C10" s="57">
        <f>(B3-8.7)/3.5</f>
        <v>-2.4857142857142853</v>
      </c>
      <c r="D10" s="58">
        <f>NORMSDIST(C10)*100</f>
        <v>0.64645860863632876</v>
      </c>
      <c r="E10" s="59" t="s">
        <v>25</v>
      </c>
      <c r="F10" s="54"/>
      <c r="G10" s="54"/>
      <c r="H10" s="54"/>
      <c r="J10" s="76" t="s">
        <v>29</v>
      </c>
      <c r="L10" s="27"/>
    </row>
    <row r="11" spans="1:12" x14ac:dyDescent="0.2">
      <c r="A11" s="55" t="s">
        <v>4</v>
      </c>
      <c r="B11" s="56"/>
      <c r="C11" s="57">
        <f>(B4-8.2)/3.8</f>
        <v>-2.1578947368421053</v>
      </c>
      <c r="D11" s="58">
        <f>NORMSDIST(C11)*100</f>
        <v>1.5468008401140705</v>
      </c>
      <c r="E11" s="59" t="s">
        <v>25</v>
      </c>
      <c r="F11" s="54"/>
      <c r="G11" s="54"/>
      <c r="H11" s="54"/>
      <c r="L11" s="27"/>
    </row>
    <row r="12" spans="1:12" x14ac:dyDescent="0.2">
      <c r="A12" s="55" t="s">
        <v>5</v>
      </c>
      <c r="B12" s="56"/>
      <c r="C12" s="57">
        <f>(B5-8.2)/3.7</f>
        <v>-2.2162162162162158</v>
      </c>
      <c r="D12" s="58">
        <f>NORMSDIST(C12)*100</f>
        <v>1.3338348904604507</v>
      </c>
      <c r="E12" s="59" t="s">
        <v>25</v>
      </c>
      <c r="F12" s="54"/>
      <c r="G12" s="54"/>
      <c r="H12" s="54"/>
      <c r="L12" s="27"/>
    </row>
    <row r="13" spans="1:12" x14ac:dyDescent="0.2">
      <c r="A13" s="55" t="s">
        <v>6</v>
      </c>
      <c r="B13" s="56"/>
      <c r="C13" s="57">
        <f>(B6-8)/3.2</f>
        <v>-2.5</v>
      </c>
      <c r="D13" s="58">
        <f>NORMSDIST(C13)*100</f>
        <v>0.62096653257761336</v>
      </c>
      <c r="E13" s="59" t="s">
        <v>25</v>
      </c>
      <c r="F13" s="54"/>
      <c r="G13" s="54"/>
      <c r="H13" s="54"/>
      <c r="L13" s="27"/>
    </row>
    <row r="14" spans="1:12" x14ac:dyDescent="0.2">
      <c r="A14" s="55" t="s">
        <v>7</v>
      </c>
      <c r="B14" s="56"/>
      <c r="C14" s="57">
        <f>(B7-7.8)/3.1</f>
        <v>-2.5161290322580645</v>
      </c>
      <c r="D14" s="58">
        <f>NORMSDIST(C14)*100</f>
        <v>0.59325867385483633</v>
      </c>
      <c r="E14" s="59" t="s">
        <v>25</v>
      </c>
      <c r="F14" s="54"/>
      <c r="G14" s="54"/>
      <c r="H14" s="54"/>
      <c r="L14" s="27"/>
    </row>
    <row r="15" spans="1:12" x14ac:dyDescent="0.2">
      <c r="L15" s="27"/>
    </row>
    <row r="16" spans="1:12" x14ac:dyDescent="0.2">
      <c r="L16" s="27"/>
    </row>
    <row r="17" spans="1:12" x14ac:dyDescent="0.2">
      <c r="A17" s="55" t="s">
        <v>3</v>
      </c>
      <c r="B17" s="22"/>
      <c r="C17" s="57">
        <f>(B3-10.8)/3.7</f>
        <v>-2.9189189189189189</v>
      </c>
      <c r="D17" s="58">
        <f>NORMSDIST(C17)*100</f>
        <v>0.17562378540612134</v>
      </c>
      <c r="E17" s="59" t="s">
        <v>25</v>
      </c>
      <c r="F17" s="54"/>
      <c r="G17" s="54"/>
      <c r="H17" s="54"/>
      <c r="I17" s="23"/>
      <c r="J17" s="76" t="s">
        <v>30</v>
      </c>
      <c r="K17" s="23"/>
      <c r="L17" s="27"/>
    </row>
    <row r="18" spans="1:12" x14ac:dyDescent="0.2">
      <c r="A18" s="55" t="s">
        <v>4</v>
      </c>
      <c r="B18" s="22"/>
      <c r="C18" s="57">
        <f>(B4-11.1)/4.2</f>
        <v>-2.6428571428571428</v>
      </c>
      <c r="D18" s="58">
        <f>NORMSDIST(C18)*100</f>
        <v>0.41104856603442885</v>
      </c>
      <c r="E18" s="59" t="s">
        <v>25</v>
      </c>
      <c r="F18" s="54"/>
      <c r="G18" s="54"/>
      <c r="H18" s="54"/>
      <c r="I18" s="23"/>
      <c r="J18" s="23"/>
      <c r="K18" s="23"/>
      <c r="L18" s="27"/>
    </row>
    <row r="19" spans="1:12" x14ac:dyDescent="0.2">
      <c r="A19" s="55" t="s">
        <v>5</v>
      </c>
      <c r="B19" s="28"/>
      <c r="C19" s="57">
        <f>(B5-10.5)/4</f>
        <v>-2.625</v>
      </c>
      <c r="D19" s="58">
        <f>NORMSDIST(C19)*100</f>
        <v>0.4332448363012556</v>
      </c>
      <c r="E19" s="59" t="s">
        <v>25</v>
      </c>
      <c r="F19" s="54"/>
      <c r="G19" s="54"/>
      <c r="H19" s="54"/>
      <c r="I19" s="27"/>
      <c r="J19" s="27"/>
      <c r="K19" s="27"/>
      <c r="L19" s="27"/>
    </row>
    <row r="20" spans="1:12" x14ac:dyDescent="0.2">
      <c r="A20" s="55" t="s">
        <v>6</v>
      </c>
      <c r="B20" s="28"/>
      <c r="C20" s="57">
        <f>(B6-9.1)/3.5</f>
        <v>-2.6</v>
      </c>
      <c r="D20" s="58">
        <f>NORMSDIST(C20)*100</f>
        <v>0.46611880237187475</v>
      </c>
      <c r="E20" s="59" t="s">
        <v>25</v>
      </c>
      <c r="F20" s="54"/>
      <c r="G20" s="54"/>
      <c r="H20" s="54"/>
      <c r="I20" s="27"/>
      <c r="J20" s="27"/>
      <c r="K20" s="27"/>
      <c r="L20" s="27"/>
    </row>
    <row r="21" spans="1:12" x14ac:dyDescent="0.2">
      <c r="A21" s="55" t="s">
        <v>7</v>
      </c>
      <c r="B21" s="70"/>
      <c r="C21" s="57">
        <f>(B7-9.2)/3.4</f>
        <v>-2.7058823529411762</v>
      </c>
      <c r="D21" s="58">
        <f>NORMSDIST(C21)*100</f>
        <v>0.34061587599584753</v>
      </c>
      <c r="E21" s="59" t="s">
        <v>25</v>
      </c>
      <c r="F21" s="54"/>
      <c r="G21" s="54"/>
      <c r="H21" s="54"/>
      <c r="I21" s="27"/>
      <c r="J21" s="27"/>
      <c r="K21" s="27"/>
      <c r="L21" s="27"/>
    </row>
    <row r="22" spans="1:12" x14ac:dyDescent="0.2">
      <c r="A22" s="27"/>
      <c r="B22" s="28"/>
      <c r="C22" s="28"/>
      <c r="D22" s="27"/>
      <c r="E22" s="27"/>
      <c r="F22" s="27"/>
      <c r="G22" s="27"/>
      <c r="H22" s="27"/>
      <c r="I22" s="27"/>
      <c r="J22" s="76"/>
      <c r="K22" s="27"/>
      <c r="L22" s="27"/>
    </row>
    <row r="23" spans="1:12" x14ac:dyDescent="0.2">
      <c r="A23" s="27"/>
      <c r="B23" s="28"/>
      <c r="C23" s="28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8"/>
      <c r="C24" s="28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55" t="s">
        <v>11</v>
      </c>
      <c r="B25" s="53"/>
      <c r="C25" s="68"/>
      <c r="D25" s="66"/>
      <c r="E25" s="59"/>
      <c r="F25" s="54"/>
      <c r="G25" s="54"/>
      <c r="H25" s="54"/>
      <c r="I25" s="54"/>
      <c r="J25" s="54"/>
      <c r="K25" s="54"/>
      <c r="L25" s="27"/>
    </row>
    <row r="26" spans="1:12" x14ac:dyDescent="0.2">
      <c r="A26" s="62" t="s">
        <v>26</v>
      </c>
      <c r="B26" s="53"/>
      <c r="C26" s="68"/>
      <c r="D26" s="66"/>
      <c r="E26" s="59"/>
      <c r="F26" s="54"/>
      <c r="G26" s="54"/>
      <c r="H26" s="54"/>
      <c r="I26" s="54"/>
      <c r="J26" s="54"/>
      <c r="K26" s="54"/>
      <c r="L26" s="27"/>
    </row>
    <row r="27" spans="1:12" x14ac:dyDescent="0.2">
      <c r="A27" s="62" t="s">
        <v>21</v>
      </c>
      <c r="B27" s="53"/>
      <c r="C27" s="68"/>
      <c r="D27" s="66"/>
      <c r="E27" s="59"/>
      <c r="F27" s="54"/>
      <c r="G27" s="54"/>
      <c r="H27" s="54"/>
      <c r="I27" s="54"/>
      <c r="J27" s="54"/>
      <c r="K27" s="54"/>
      <c r="L27" s="27"/>
    </row>
    <row r="28" spans="1:12" x14ac:dyDescent="0.2">
      <c r="A28" s="62" t="s">
        <v>12</v>
      </c>
      <c r="B28" s="53"/>
      <c r="C28" s="68"/>
      <c r="D28" s="66"/>
      <c r="E28" s="59"/>
      <c r="F28" s="54"/>
      <c r="G28" s="54"/>
      <c r="H28" s="54"/>
      <c r="I28" s="54"/>
      <c r="J28" s="54"/>
      <c r="K28" s="54"/>
    </row>
    <row r="29" spans="1:12" x14ac:dyDescent="0.2">
      <c r="A29" s="67" t="s">
        <v>13</v>
      </c>
      <c r="B29" s="53"/>
      <c r="C29" s="68"/>
      <c r="D29" s="66"/>
      <c r="E29" s="59"/>
      <c r="F29" s="54"/>
      <c r="G29" s="54"/>
      <c r="H29" s="54"/>
      <c r="I29" s="54"/>
      <c r="J29" s="54"/>
      <c r="K29" s="54"/>
    </row>
    <row r="30" spans="1:12" x14ac:dyDescent="0.2">
      <c r="A30" s="26"/>
      <c r="B30" s="22"/>
      <c r="C30" s="22"/>
      <c r="D30" s="23"/>
      <c r="E30" s="23"/>
      <c r="F30" s="23"/>
      <c r="G30" s="23"/>
      <c r="H30" s="23"/>
      <c r="I30" s="23"/>
      <c r="J30" s="23"/>
      <c r="K30" s="23"/>
    </row>
    <row r="31" spans="1:12" x14ac:dyDescent="0.2">
      <c r="A31" s="74" t="s">
        <v>27</v>
      </c>
      <c r="B31" s="75"/>
      <c r="C31" s="75"/>
      <c r="D31" s="23"/>
      <c r="E31" s="23"/>
      <c r="F31" s="23"/>
      <c r="G31" s="23"/>
      <c r="H31" s="23"/>
      <c r="I31" s="23"/>
      <c r="J31" s="23"/>
      <c r="K31" s="23"/>
    </row>
  </sheetData>
  <sheetProtection password="D881" sheet="1" objects="1" scenarios="1" selectLockedCells="1" selectUnlockedCells="1"/>
  <phoneticPr fontId="3" type="noConversion"/>
  <conditionalFormatting sqref="C3:C7 C10:C14 C17:C21">
    <cfRule type="cellIs" dxfId="2" priority="1" stopIfTrue="1" operator="lessThanOrEqual">
      <formula>1</formula>
    </cfRule>
    <cfRule type="cellIs" dxfId="1" priority="2" stopIfTrue="1" operator="between">
      <formula>1</formula>
      <formula>2</formula>
    </cfRule>
    <cfRule type="cellIs" dxfId="0" priority="3" stopIfTrue="1" operator="greaterThan">
      <formula>2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F16" sqref="F16"/>
    </sheetView>
  </sheetViews>
  <sheetFormatPr defaultRowHeight="12.75" x14ac:dyDescent="0.2"/>
  <cols>
    <col min="4" max="4" width="13.7109375" bestFit="1" customWidth="1"/>
    <col min="6" max="6" width="33.140625" bestFit="1" customWidth="1"/>
    <col min="7" max="7" width="8.5703125" bestFit="1" customWidth="1"/>
  </cols>
  <sheetData>
    <row r="1" spans="1:8" x14ac:dyDescent="0.2">
      <c r="A1" s="3" t="s">
        <v>0</v>
      </c>
      <c r="B1" s="3" t="s">
        <v>1</v>
      </c>
      <c r="C1" s="4"/>
      <c r="D1" s="3" t="s">
        <v>2</v>
      </c>
      <c r="E1" s="4"/>
      <c r="F1" s="5"/>
      <c r="G1" s="4"/>
      <c r="H1" s="1"/>
    </row>
    <row r="2" spans="1:8" x14ac:dyDescent="0.2">
      <c r="A2" s="6">
        <v>1</v>
      </c>
      <c r="B2" s="4">
        <f>'invulblad MVI-20'!B2</f>
        <v>0</v>
      </c>
      <c r="C2" s="4"/>
      <c r="D2" s="4" t="str">
        <f>IF(B2=1,1,IF(B2=2,2,IF(B2=3,3,IF(B2=4,4,IF(B2=5,5,"MISSING")))))</f>
        <v>MISSING</v>
      </c>
      <c r="E2" s="4"/>
      <c r="F2" s="4" t="s">
        <v>3</v>
      </c>
      <c r="G2" s="4">
        <f>SUM(D2,D6,D13,D17)</f>
        <v>0</v>
      </c>
    </row>
    <row r="3" spans="1:8" x14ac:dyDescent="0.2">
      <c r="A3" s="6">
        <v>2</v>
      </c>
      <c r="B3" s="4">
        <f>'invulblad MVI-20'!B3</f>
        <v>0</v>
      </c>
      <c r="C3" s="4"/>
      <c r="D3" s="4" t="str">
        <f>IF(B3=1,5,IF(B3=2,4,IF(B3=3,3,IF(B3=4,2,IF(B3=5,1,"MISSING")))))</f>
        <v>MISSING</v>
      </c>
      <c r="E3" s="4"/>
      <c r="F3" s="4" t="s">
        <v>4</v>
      </c>
      <c r="G3" s="4">
        <f>SUM(D3,D9,D15,D21)</f>
        <v>0</v>
      </c>
      <c r="H3" s="1"/>
    </row>
    <row r="4" spans="1:8" x14ac:dyDescent="0.2">
      <c r="A4" s="6">
        <v>3</v>
      </c>
      <c r="B4" s="4">
        <f>'invulblad MVI-20'!B4</f>
        <v>0</v>
      </c>
      <c r="C4" s="4"/>
      <c r="D4" s="4" t="str">
        <f>IF(B4=1,1,IF(B4=2,2,IF(B4=3,3,IF(B4=4,4,IF(B4=5,5,"MISSING")))))</f>
        <v>MISSING</v>
      </c>
      <c r="E4" s="4"/>
      <c r="F4" s="4" t="s">
        <v>5</v>
      </c>
      <c r="G4" s="4">
        <f>SUM(D4,D7,D11,D18)</f>
        <v>0</v>
      </c>
      <c r="H4" s="1"/>
    </row>
    <row r="5" spans="1:8" x14ac:dyDescent="0.2">
      <c r="A5" s="6">
        <v>4</v>
      </c>
      <c r="B5" s="4">
        <f>'invulblad MVI-20'!B5</f>
        <v>0</v>
      </c>
      <c r="C5" s="4"/>
      <c r="D5" s="4" t="str">
        <f>IF(B5=1,1,IF(B5=2,2,IF(B5=3,3,IF(B5=4,4,IF(B5=5,5,"MISSING")))))</f>
        <v>MISSING</v>
      </c>
      <c r="E5" s="4"/>
      <c r="F5" s="4" t="s">
        <v>6</v>
      </c>
      <c r="G5" s="4">
        <f>SUM(D5,D10,D16,D19)</f>
        <v>0</v>
      </c>
      <c r="H5" s="1"/>
    </row>
    <row r="6" spans="1:8" x14ac:dyDescent="0.2">
      <c r="A6" s="6">
        <v>5</v>
      </c>
      <c r="B6" s="4">
        <f>'invulblad MVI-20'!B6</f>
        <v>0</v>
      </c>
      <c r="C6" s="4"/>
      <c r="D6" s="4" t="str">
        <f>IF(B6=1,5,IF(B6=2,4,IF(B6=3,3,IF(B6=4,2,IF(B6=5,1,"MISSING")))))</f>
        <v>MISSING</v>
      </c>
      <c r="E6" s="4"/>
      <c r="F6" s="4" t="s">
        <v>7</v>
      </c>
      <c r="G6" s="4">
        <f>SUM(D8,D12,D14,D20)</f>
        <v>0</v>
      </c>
      <c r="H6" s="1"/>
    </row>
    <row r="7" spans="1:8" x14ac:dyDescent="0.2">
      <c r="A7" s="6">
        <v>6</v>
      </c>
      <c r="B7" s="4">
        <f>'invulblad MVI-20'!B7</f>
        <v>0</v>
      </c>
      <c r="C7" s="4"/>
      <c r="D7" s="4" t="str">
        <f>IF(B7=1,1,IF(B7=2,2,IF(B7=3,3,IF(B7=4,4,IF(B7=5,5,"MISSING")))))</f>
        <v>MISSING</v>
      </c>
      <c r="E7" s="4"/>
      <c r="F7" s="4"/>
      <c r="G7" s="4"/>
      <c r="H7" s="1"/>
    </row>
    <row r="8" spans="1:8" x14ac:dyDescent="0.2">
      <c r="A8" s="6">
        <v>7</v>
      </c>
      <c r="B8" s="4">
        <f>'invulblad MVI-20'!B8</f>
        <v>0</v>
      </c>
      <c r="C8" s="4"/>
      <c r="D8" s="4" t="str">
        <f>IF(B8=1,1,IF(B8=2,2,IF(B8=3,3,IF(B8=4,4,IF(B8=5,5,"MISSING")))))</f>
        <v>MISSING</v>
      </c>
      <c r="E8" s="4"/>
      <c r="F8" s="4"/>
      <c r="G8" s="4"/>
      <c r="H8" s="1"/>
    </row>
    <row r="9" spans="1:8" x14ac:dyDescent="0.2">
      <c r="A9" s="6">
        <v>8</v>
      </c>
      <c r="B9" s="4">
        <f>'invulblad MVI-20'!B9</f>
        <v>0</v>
      </c>
      <c r="C9" s="4"/>
      <c r="D9" s="4" t="str">
        <f>IF(B9=1,1,IF(B9=2,2,IF(B9=3,3,IF(B9=4,4,IF(B9=5,5,"MISSING")))))</f>
        <v>MISSING</v>
      </c>
      <c r="E9" s="4"/>
      <c r="F9" s="4"/>
      <c r="G9" s="4"/>
      <c r="H9" s="1"/>
    </row>
    <row r="10" spans="1:8" x14ac:dyDescent="0.2">
      <c r="A10" s="6">
        <v>9</v>
      </c>
      <c r="B10" s="4">
        <f>'invulblad MVI-20'!B10</f>
        <v>0</v>
      </c>
      <c r="C10" s="4"/>
      <c r="D10" s="4" t="str">
        <f>IF(B10=1,5,IF(B10=2,4,IF(B10=3,3,IF(B10=4,2,IF(B10=5,1,"MISSING")))))</f>
        <v>MISSING</v>
      </c>
      <c r="E10" s="4"/>
      <c r="F10" s="4"/>
      <c r="G10" s="4"/>
      <c r="H10" s="1"/>
    </row>
    <row r="11" spans="1:8" x14ac:dyDescent="0.2">
      <c r="A11" s="6">
        <v>10</v>
      </c>
      <c r="B11" s="4">
        <f>'invulblad MVI-20'!B11</f>
        <v>0</v>
      </c>
      <c r="C11" s="4"/>
      <c r="D11" s="4" t="str">
        <f>IF(B11=1,5,IF(B11=2,4,IF(B11=3,3,IF(B11=4,2,IF(B11=5,1,"MISSING")))))</f>
        <v>MISSING</v>
      </c>
      <c r="E11" s="4"/>
      <c r="F11" s="4"/>
      <c r="G11" s="4"/>
      <c r="H11" s="1"/>
    </row>
    <row r="12" spans="1:8" x14ac:dyDescent="0.2">
      <c r="A12" s="6">
        <v>11</v>
      </c>
      <c r="B12" s="4">
        <f>'invulblad MVI-20'!B12</f>
        <v>0</v>
      </c>
      <c r="C12" s="4"/>
      <c r="D12" s="4" t="str">
        <f>IF(B12=1,1,IF(B12=2,2,IF(B12=3,3,IF(B12=4,4,IF(B12=5,5,"MISSING")))))</f>
        <v>MISSING</v>
      </c>
      <c r="E12" s="4"/>
      <c r="F12" s="4"/>
      <c r="G12" s="4"/>
      <c r="H12" s="1"/>
    </row>
    <row r="13" spans="1:8" x14ac:dyDescent="0.2">
      <c r="A13" s="6">
        <v>12</v>
      </c>
      <c r="B13" s="4">
        <f>'invulblad MVI-20'!B13</f>
        <v>0</v>
      </c>
      <c r="C13" s="4"/>
      <c r="D13" s="4" t="str">
        <f>IF(B13=1,1,IF(B13=2,2,IF(B13=3,3,IF(B13=4,4,IF(B13=5,5,"MISSING")))))</f>
        <v>MISSING</v>
      </c>
      <c r="E13" s="4"/>
      <c r="F13" s="4"/>
      <c r="G13" s="4"/>
      <c r="H13" s="1"/>
    </row>
    <row r="14" spans="1:8" x14ac:dyDescent="0.2">
      <c r="A14" s="6">
        <v>13</v>
      </c>
      <c r="B14" s="4">
        <f>'invulblad MVI-20'!B14</f>
        <v>0</v>
      </c>
      <c r="C14" s="4"/>
      <c r="D14" s="4" t="str">
        <f>IF(B14=1,5,IF(B14=2,4,IF(B14=3,3,IF(B14=4,2,IF(B14=5,1,"MISSING")))))</f>
        <v>MISSING</v>
      </c>
      <c r="E14" s="4"/>
      <c r="F14" s="4"/>
      <c r="G14" s="4"/>
      <c r="H14" s="1"/>
    </row>
    <row r="15" spans="1:8" x14ac:dyDescent="0.2">
      <c r="A15" s="6">
        <v>14</v>
      </c>
      <c r="B15" s="4">
        <f>'invulblad MVI-20'!B15</f>
        <v>0</v>
      </c>
      <c r="C15" s="4"/>
      <c r="D15" s="4" t="str">
        <f>IF(B15=1,5,IF(B15=2,4,IF(B15=3,3,IF(B15=4,2,IF(B15=5,1,"MISSING")))))</f>
        <v>MISSING</v>
      </c>
      <c r="E15" s="4"/>
      <c r="F15" s="4"/>
      <c r="G15" s="4"/>
      <c r="H15" s="1"/>
    </row>
    <row r="16" spans="1:8" x14ac:dyDescent="0.2">
      <c r="A16" s="6">
        <v>15</v>
      </c>
      <c r="B16" s="4">
        <f>'invulblad MVI-20'!B16</f>
        <v>0</v>
      </c>
      <c r="C16" s="4"/>
      <c r="D16" s="4" t="str">
        <f>IF(B16=1,1,IF(B16=2,2,IF(B16=3,3,IF(B16=4,4,IF(B16=5,5,"MISSING")))))</f>
        <v>MISSING</v>
      </c>
      <c r="E16" s="4"/>
      <c r="F16" s="4"/>
      <c r="G16" s="4"/>
      <c r="H16" s="1"/>
    </row>
    <row r="17" spans="1:8" x14ac:dyDescent="0.2">
      <c r="A17" s="6">
        <v>16</v>
      </c>
      <c r="B17" s="4">
        <f>'invulblad MVI-20'!B17</f>
        <v>0</v>
      </c>
      <c r="C17" s="4"/>
      <c r="D17" s="4" t="str">
        <f>IF(B17=1,5,IF(B17=2,4,IF(B17=3,3,IF(B17=4,2,IF(B17=5,1,"MISSING")))))</f>
        <v>MISSING</v>
      </c>
      <c r="E17" s="4"/>
      <c r="F17" s="4"/>
      <c r="G17" s="4"/>
      <c r="H17" s="1"/>
    </row>
    <row r="18" spans="1:8" x14ac:dyDescent="0.2">
      <c r="A18" s="6">
        <v>17</v>
      </c>
      <c r="B18" s="4">
        <f>'invulblad MVI-20'!B18</f>
        <v>0</v>
      </c>
      <c r="C18" s="4"/>
      <c r="D18" s="4" t="str">
        <f>IF(B18=1,5,IF(B18=2,4,IF(B18=3,3,IF(B18=4,2,IF(B18=5,1,"MISSING")))))</f>
        <v>MISSING</v>
      </c>
      <c r="E18" s="4"/>
      <c r="F18" s="4"/>
      <c r="G18" s="4"/>
      <c r="H18" s="1"/>
    </row>
    <row r="19" spans="1:8" x14ac:dyDescent="0.2">
      <c r="A19" s="6">
        <v>18</v>
      </c>
      <c r="B19" s="4">
        <f>'invulblad MVI-20'!B19</f>
        <v>0</v>
      </c>
      <c r="C19" s="4"/>
      <c r="D19" s="4" t="str">
        <f>IF(B19=1,5,IF(B19=2,4,IF(B19=3,3,IF(B19=4,2,IF(B19=5,1,"MISSING")))))</f>
        <v>MISSING</v>
      </c>
      <c r="E19" s="4"/>
      <c r="F19" s="4"/>
      <c r="G19" s="4"/>
      <c r="H19" s="1"/>
    </row>
    <row r="20" spans="1:8" x14ac:dyDescent="0.2">
      <c r="A20" s="6">
        <v>19</v>
      </c>
      <c r="B20" s="4">
        <f>'invulblad MVI-20'!B20</f>
        <v>0</v>
      </c>
      <c r="C20" s="4"/>
      <c r="D20" s="4" t="str">
        <f>IF(B20=1,5,IF(B20=2,4,IF(B20=3,3,IF(B20=4,2,IF(B20=5,1,"MISSING")))))</f>
        <v>MISSING</v>
      </c>
      <c r="E20" s="4"/>
      <c r="F20" s="4"/>
      <c r="G20" s="4"/>
      <c r="H20" s="1"/>
    </row>
    <row r="21" spans="1:8" x14ac:dyDescent="0.2">
      <c r="A21" s="6">
        <v>20</v>
      </c>
      <c r="B21" s="4">
        <f>'invulblad MVI-20'!B21</f>
        <v>0</v>
      </c>
      <c r="C21" s="4"/>
      <c r="D21" s="4" t="str">
        <f>IF(B21=1,1,IF(B21=2,2,IF(B21=3,3,IF(B21=4,4,IF(B21=5,5,"MISSING")))))</f>
        <v>MISSING</v>
      </c>
      <c r="E21" s="4"/>
      <c r="F21" s="4"/>
      <c r="G21" s="4"/>
      <c r="H21" s="1"/>
    </row>
    <row r="22" spans="1:8" x14ac:dyDescent="0.2">
      <c r="A22" s="6"/>
      <c r="B22" s="4"/>
      <c r="C22" s="4"/>
      <c r="D22" s="4"/>
      <c r="E22" s="4"/>
      <c r="F22" s="4"/>
      <c r="G22" s="4"/>
      <c r="H22" s="1"/>
    </row>
    <row r="23" spans="1:8" x14ac:dyDescent="0.2">
      <c r="A23" s="6"/>
      <c r="B23" s="4"/>
      <c r="C23" s="4"/>
      <c r="D23" s="4"/>
      <c r="E23" s="4"/>
      <c r="F23" s="4"/>
      <c r="G23" s="4"/>
      <c r="H23" s="1"/>
    </row>
    <row r="24" spans="1:8" x14ac:dyDescent="0.2">
      <c r="A24" s="6"/>
      <c r="B24" s="4"/>
      <c r="C24" s="4"/>
      <c r="D24" s="4"/>
      <c r="E24" s="4"/>
      <c r="F24" s="4"/>
      <c r="G24" s="4"/>
      <c r="H24" s="1"/>
    </row>
    <row r="25" spans="1:8" x14ac:dyDescent="0.2">
      <c r="A25" s="6"/>
      <c r="B25" s="4"/>
      <c r="C25" s="4"/>
      <c r="D25" s="4"/>
      <c r="E25" s="4"/>
      <c r="F25" s="4"/>
      <c r="G25" s="4"/>
      <c r="H25" s="1"/>
    </row>
    <row r="26" spans="1:8" x14ac:dyDescent="0.2">
      <c r="A26" s="6"/>
      <c r="B26" s="4"/>
      <c r="C26" s="4"/>
      <c r="D26" s="4"/>
      <c r="E26" s="4"/>
      <c r="F26" s="4"/>
      <c r="G26" s="4"/>
      <c r="H26" s="1"/>
    </row>
    <row r="27" spans="1:8" x14ac:dyDescent="0.2">
      <c r="A27" s="6"/>
      <c r="B27" s="4"/>
      <c r="C27" s="4"/>
      <c r="D27" s="4"/>
      <c r="E27" s="4"/>
      <c r="F27" s="4"/>
      <c r="G27" s="4"/>
      <c r="H27" s="1"/>
    </row>
    <row r="28" spans="1:8" x14ac:dyDescent="0.2">
      <c r="A28" s="6"/>
      <c r="B28" s="4"/>
      <c r="C28" s="4"/>
      <c r="D28" s="4"/>
      <c r="E28" s="4"/>
      <c r="F28" s="4"/>
      <c r="G28" s="4"/>
      <c r="H28" s="1"/>
    </row>
    <row r="29" spans="1:8" x14ac:dyDescent="0.2">
      <c r="A29" s="6"/>
      <c r="B29" s="4"/>
      <c r="C29" s="4"/>
      <c r="D29" s="4"/>
      <c r="E29" s="4"/>
      <c r="F29" s="4"/>
      <c r="G29" s="4"/>
      <c r="H29" s="1"/>
    </row>
    <row r="30" spans="1:8" x14ac:dyDescent="0.2">
      <c r="A30" s="6"/>
      <c r="B30" s="4"/>
      <c r="C30" s="4"/>
      <c r="D30" s="4"/>
      <c r="E30" s="4"/>
      <c r="F30" s="4"/>
      <c r="G30" s="4"/>
      <c r="H30" s="1"/>
    </row>
    <row r="31" spans="1:8" x14ac:dyDescent="0.2">
      <c r="A31" s="6"/>
      <c r="B31" s="4"/>
      <c r="C31" s="4"/>
      <c r="D31" s="4"/>
      <c r="E31" s="4"/>
      <c r="F31" s="4"/>
      <c r="G31" s="4"/>
      <c r="H31" s="1"/>
    </row>
    <row r="32" spans="1:8" x14ac:dyDescent="0.2">
      <c r="A32" s="6"/>
      <c r="B32" s="4"/>
      <c r="C32" s="4"/>
      <c r="D32" s="4"/>
      <c r="E32" s="4"/>
      <c r="F32" s="4"/>
      <c r="G32" s="4"/>
      <c r="H32" s="1"/>
    </row>
    <row r="33" spans="1:8" x14ac:dyDescent="0.2">
      <c r="A33" s="6"/>
      <c r="B33" s="4"/>
      <c r="C33" s="4"/>
      <c r="D33" s="4"/>
      <c r="E33" s="4"/>
      <c r="F33" s="4"/>
      <c r="G33" s="4"/>
      <c r="H33" s="1"/>
    </row>
    <row r="34" spans="1:8" x14ac:dyDescent="0.2">
      <c r="A34" s="6"/>
      <c r="B34" s="4"/>
      <c r="C34" s="4"/>
      <c r="D34" s="4"/>
      <c r="E34" s="4"/>
      <c r="F34" s="4"/>
      <c r="G34" s="4"/>
      <c r="H34" s="1"/>
    </row>
    <row r="35" spans="1:8" x14ac:dyDescent="0.2">
      <c r="A35" s="6"/>
      <c r="B35" s="4"/>
      <c r="C35" s="4"/>
      <c r="D35" s="4"/>
      <c r="E35" s="4"/>
      <c r="F35" s="4"/>
      <c r="G35" s="4"/>
      <c r="H35" s="1"/>
    </row>
    <row r="36" spans="1:8" x14ac:dyDescent="0.2">
      <c r="A36" s="6"/>
      <c r="B36" s="4"/>
      <c r="C36" s="4"/>
      <c r="D36" s="4"/>
      <c r="E36" s="4"/>
      <c r="F36" s="4"/>
      <c r="G36" s="4"/>
      <c r="H36" s="1"/>
    </row>
    <row r="37" spans="1:8" x14ac:dyDescent="0.2">
      <c r="A37" s="6"/>
      <c r="B37" s="4"/>
      <c r="C37" s="4"/>
      <c r="D37" s="4"/>
      <c r="E37" s="4"/>
      <c r="F37" s="4"/>
      <c r="G37" s="4"/>
      <c r="H37" s="1"/>
    </row>
    <row r="38" spans="1:8" x14ac:dyDescent="0.2">
      <c r="A38" s="1"/>
      <c r="B38" s="2"/>
      <c r="C38" s="1"/>
      <c r="D38" s="1"/>
      <c r="E38" s="1"/>
      <c r="F38" s="1"/>
      <c r="G38" s="1"/>
      <c r="H38" s="1"/>
    </row>
    <row r="39" spans="1:8" x14ac:dyDescent="0.2">
      <c r="A39" s="1"/>
      <c r="B39" s="2"/>
      <c r="C39" s="1"/>
      <c r="D39" s="1"/>
      <c r="E39" s="1"/>
      <c r="F39" s="1"/>
      <c r="G39" s="1"/>
      <c r="H39" s="1"/>
    </row>
    <row r="40" spans="1:8" x14ac:dyDescent="0.2">
      <c r="A40" s="1"/>
      <c r="B40" s="2"/>
      <c r="C40" s="1"/>
      <c r="D40" s="1"/>
      <c r="E40" s="1"/>
      <c r="F40" s="1"/>
      <c r="G40" s="1"/>
      <c r="H40" s="1"/>
    </row>
    <row r="41" spans="1:8" x14ac:dyDescent="0.2">
      <c r="A41" s="1"/>
      <c r="B41" s="2"/>
      <c r="C41" s="1"/>
      <c r="D41" s="1"/>
      <c r="E41" s="1"/>
      <c r="F41" s="1"/>
      <c r="G41" s="1"/>
      <c r="H41" s="1"/>
    </row>
    <row r="42" spans="1:8" x14ac:dyDescent="0.2">
      <c r="A42" s="1"/>
      <c r="B42" s="2"/>
      <c r="C42" s="1"/>
      <c r="D42" s="1"/>
      <c r="E42" s="1"/>
      <c r="F42" s="1"/>
      <c r="G42" s="1"/>
      <c r="H42" s="1"/>
    </row>
    <row r="43" spans="1:8" x14ac:dyDescent="0.2">
      <c r="A43" s="1"/>
      <c r="B43" s="2"/>
      <c r="C43" s="1"/>
      <c r="D43" s="1"/>
      <c r="E43" s="1"/>
      <c r="F43" s="1"/>
      <c r="G43" s="1"/>
      <c r="H43" s="1"/>
    </row>
    <row r="44" spans="1:8" x14ac:dyDescent="0.2">
      <c r="A44" s="1"/>
      <c r="B44" s="2"/>
      <c r="C44" s="1"/>
      <c r="D44" s="1"/>
      <c r="E44" s="1"/>
      <c r="F44" s="1"/>
      <c r="G44" s="1"/>
      <c r="H44" s="1"/>
    </row>
    <row r="45" spans="1:8" x14ac:dyDescent="0.2">
      <c r="A45" s="1"/>
      <c r="B45" s="2"/>
      <c r="C45" s="1"/>
      <c r="D45" s="1"/>
      <c r="E45" s="1"/>
      <c r="F45" s="1"/>
      <c r="G45" s="1"/>
      <c r="H45" s="1"/>
    </row>
    <row r="46" spans="1:8" x14ac:dyDescent="0.2">
      <c r="A46" s="1"/>
      <c r="B46" s="2"/>
      <c r="C46" s="1"/>
      <c r="D46" s="1"/>
      <c r="E46" s="1"/>
      <c r="F46" s="1"/>
      <c r="G46" s="1"/>
      <c r="H46" s="1"/>
    </row>
  </sheetData>
  <sheetProtection password="9800" sheet="1" objects="1" scenarios="1" selectLockedCells="1" selectUnlockedCells="1"/>
  <phoneticPr fontId="3" type="noConversion"/>
  <pageMargins left="0.75" right="0.75" top="1" bottom="1" header="0.5" footer="0.5"/>
  <headerFooter alignWithMargins="0"/>
  <ignoredErrors>
    <ignoredError sqref="D3 D6 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invulblad MVI-20</vt:lpstr>
      <vt:lpstr>Domeinscores (kankersurvivors)</vt:lpstr>
      <vt:lpstr>Domeinscores (ref gez man)</vt:lpstr>
      <vt:lpstr>Domeinscores (ref gez vr)</vt:lpstr>
      <vt:lpstr>HERCODERING</vt:lpstr>
    </vt:vector>
  </TitlesOfParts>
  <Company>NKI-AVL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MIV scoringstool</dc:title>
  <dc:creator>Martijn M. Stuiver</dc:creator>
  <cp:lastModifiedBy>Niesje Munneke</cp:lastModifiedBy>
  <cp:lastPrinted>2012-10-30T12:45:24Z</cp:lastPrinted>
  <dcterms:created xsi:type="dcterms:W3CDTF">2008-06-03T13:38:16Z</dcterms:created>
  <dcterms:modified xsi:type="dcterms:W3CDTF">2018-05-07T09:22:36Z</dcterms:modified>
</cp:coreProperties>
</file>